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480" tabRatio="864" activeTab="15"/>
  </bookViews>
  <sheets>
    <sheet name="прил 1Р" sheetId="18" r:id="rId1"/>
    <sheet name="Прил 2" sheetId="19" state="hidden" r:id="rId2"/>
    <sheet name="Прил 3" sheetId="20" state="hidden" r:id="rId3"/>
    <sheet name="Прил 4" sheetId="21" state="hidden" r:id="rId4"/>
    <sheet name="Прил 2Р" sheetId="23" r:id="rId5"/>
    <sheet name="прил 3Р" sheetId="22" r:id="rId6"/>
    <sheet name="прил 4Р" sheetId="16" r:id="rId7"/>
    <sheet name="прил 5Р" sheetId="17" r:id="rId8"/>
    <sheet name="прил 6Р" sheetId="27" r:id="rId9"/>
    <sheet name="Прил 7.1Р" sheetId="30" r:id="rId10"/>
    <sheet name="Прил 7.2Р" sheetId="32" r:id="rId11"/>
    <sheet name="Прил 7.3Р" sheetId="29" r:id="rId12"/>
    <sheet name="Прил 7.4Р" sheetId="33" r:id="rId13"/>
    <sheet name="Прил 7.5Р" sheetId="36" r:id="rId14"/>
    <sheet name="Прил 7.6Р" sheetId="35" r:id="rId15"/>
    <sheet name="Прил 8" sheetId="34" r:id="rId16"/>
    <sheet name="Лист1" sheetId="37" r:id="rId17"/>
  </sheets>
  <definedNames>
    <definedName name="__bookmark_1" localSheetId="13">#REF!</definedName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5">'прил 3Р'!$A$1:$F$28</definedName>
    <definedName name="_xlnm.Print_Area" localSheetId="6">'прил 4Р'!$A$1:$H$128</definedName>
    <definedName name="_xlnm.Print_Area" localSheetId="7">'прил 5Р'!$A$1:$I$158</definedName>
    <definedName name="_xlnm.Print_Area" localSheetId="9">'Прил 7.1Р'!$A$1:$E$13</definedName>
    <definedName name="_xlnm.Print_Area" localSheetId="13">'Прил 7.5Р'!$A$1:$E$12</definedName>
  </definedNames>
  <calcPr calcId="125725"/>
</workbook>
</file>

<file path=xl/calcChain.xml><?xml version="1.0" encoding="utf-8"?>
<calcChain xmlns="http://schemas.openxmlformats.org/spreadsheetml/2006/main">
  <c r="E4" i="30"/>
  <c r="G63" i="16"/>
  <c r="H63"/>
  <c r="F63"/>
  <c r="E20" i="18"/>
  <c r="D20"/>
  <c r="C20"/>
  <c r="H24" i="27"/>
  <c r="H23" s="1"/>
  <c r="H22" s="1"/>
  <c r="H21" s="1"/>
  <c r="I24"/>
  <c r="I23" s="1"/>
  <c r="I22" s="1"/>
  <c r="I21" s="1"/>
  <c r="G24"/>
  <c r="G23" s="1"/>
  <c r="G22" s="1"/>
  <c r="G21" s="1"/>
  <c r="G62" i="16"/>
  <c r="H62"/>
  <c r="F62"/>
  <c r="H75" i="17"/>
  <c r="I75"/>
  <c r="G75"/>
  <c r="I77"/>
  <c r="H77"/>
  <c r="H76" s="1"/>
  <c r="G77"/>
  <c r="I76"/>
  <c r="G76"/>
  <c r="I44"/>
  <c r="H44"/>
  <c r="G44"/>
  <c r="G121" i="16"/>
  <c r="G120" s="1"/>
  <c r="H121"/>
  <c r="H120" s="1"/>
  <c r="G123"/>
  <c r="H123"/>
  <c r="H122" s="1"/>
  <c r="F123"/>
  <c r="F122" s="1"/>
  <c r="F121"/>
  <c r="F120" s="1"/>
  <c r="G122"/>
  <c r="H121" i="27"/>
  <c r="H120" s="1"/>
  <c r="H119" s="1"/>
  <c r="H118" s="1"/>
  <c r="I121"/>
  <c r="I120" s="1"/>
  <c r="I119" s="1"/>
  <c r="I118" s="1"/>
  <c r="H133"/>
  <c r="I133"/>
  <c r="I132" s="1"/>
  <c r="I131" s="1"/>
  <c r="I130" s="1"/>
  <c r="G133"/>
  <c r="G132" s="1"/>
  <c r="G131" s="1"/>
  <c r="G130" s="1"/>
  <c r="G121"/>
  <c r="G120" s="1"/>
  <c r="G119" s="1"/>
  <c r="G118" s="1"/>
  <c r="H132"/>
  <c r="H131" s="1"/>
  <c r="H130" s="1"/>
  <c r="I156" i="17"/>
  <c r="H156"/>
  <c r="H155" s="1"/>
  <c r="G156"/>
  <c r="G155" s="1"/>
  <c r="I155"/>
  <c r="I153"/>
  <c r="H153"/>
  <c r="H152" s="1"/>
  <c r="H151" s="1"/>
  <c r="H150" s="1"/>
  <c r="G153"/>
  <c r="G152" s="1"/>
  <c r="G151" s="1"/>
  <c r="G150" s="1"/>
  <c r="I152"/>
  <c r="F119" i="16" l="1"/>
  <c r="F118" s="1"/>
  <c r="G119"/>
  <c r="G118" s="1"/>
  <c r="H119"/>
  <c r="H118" s="1"/>
  <c r="I151" i="17"/>
  <c r="I150" s="1"/>
  <c r="D80" i="23" l="1"/>
  <c r="D79" s="1"/>
  <c r="D78" s="1"/>
  <c r="E80"/>
  <c r="E79" s="1"/>
  <c r="E78" s="1"/>
  <c r="C81"/>
  <c r="C84"/>
  <c r="C90"/>
  <c r="D90"/>
  <c r="E90"/>
  <c r="C92"/>
  <c r="D92"/>
  <c r="E92"/>
  <c r="C94"/>
  <c r="D94"/>
  <c r="E94"/>
  <c r="C97"/>
  <c r="C96" s="1"/>
  <c r="D97"/>
  <c r="E97"/>
  <c r="C99"/>
  <c r="D99"/>
  <c r="E99"/>
  <c r="C101"/>
  <c r="D101"/>
  <c r="E101"/>
  <c r="E96" s="1"/>
  <c r="C104"/>
  <c r="C103" s="1"/>
  <c r="D104"/>
  <c r="D103" s="1"/>
  <c r="E104"/>
  <c r="E103" s="1"/>
  <c r="C107"/>
  <c r="C106" s="1"/>
  <c r="D107"/>
  <c r="D106" s="1"/>
  <c r="E107"/>
  <c r="E106" s="1"/>
  <c r="C110"/>
  <c r="C109" s="1"/>
  <c r="D110"/>
  <c r="D109" s="1"/>
  <c r="E110"/>
  <c r="E109" s="1"/>
  <c r="C113"/>
  <c r="C112" s="1"/>
  <c r="D113"/>
  <c r="D112" s="1"/>
  <c r="E113"/>
  <c r="E112" s="1"/>
  <c r="D96" l="1"/>
  <c r="C89"/>
  <c r="C88" s="1"/>
  <c r="C87" s="1"/>
  <c r="C80"/>
  <c r="C79" s="1"/>
  <c r="C78" s="1"/>
  <c r="D89"/>
  <c r="E89"/>
  <c r="C42" i="34"/>
  <c r="D24"/>
  <c r="D13" i="35"/>
  <c r="D14" s="1"/>
  <c r="E13"/>
  <c r="E14" s="1"/>
  <c r="C13"/>
  <c r="C14" s="1"/>
  <c r="D11" i="36"/>
  <c r="E11"/>
  <c r="C11"/>
  <c r="E4" i="32"/>
  <c r="E11" i="30"/>
  <c r="D13" i="33"/>
  <c r="E13"/>
  <c r="C13"/>
  <c r="E4"/>
  <c r="D13" i="32"/>
  <c r="E13"/>
  <c r="C13"/>
  <c r="D11" i="29"/>
  <c r="E11"/>
  <c r="C11"/>
  <c r="E4"/>
  <c r="H15" i="27"/>
  <c r="I15"/>
  <c r="G15"/>
  <c r="O29" i="17"/>
  <c r="H111" i="27"/>
  <c r="H110" s="1"/>
  <c r="H109" s="1"/>
  <c r="H108" s="1"/>
  <c r="I111"/>
  <c r="I110" s="1"/>
  <c r="I109" s="1"/>
  <c r="I108" s="1"/>
  <c r="G111"/>
  <c r="G110" s="1"/>
  <c r="G109" s="1"/>
  <c r="G108" s="1"/>
  <c r="H102"/>
  <c r="H101" s="1"/>
  <c r="H100" s="1"/>
  <c r="H99" s="1"/>
  <c r="I102"/>
  <c r="I101" s="1"/>
  <c r="I100" s="1"/>
  <c r="I99" s="1"/>
  <c r="G102"/>
  <c r="G101" s="1"/>
  <c r="G100" s="1"/>
  <c r="G99" s="1"/>
  <c r="H98"/>
  <c r="H97" s="1"/>
  <c r="H96" s="1"/>
  <c r="H95" s="1"/>
  <c r="I98"/>
  <c r="I97" s="1"/>
  <c r="I96" s="1"/>
  <c r="I95" s="1"/>
  <c r="G98"/>
  <c r="G97" s="1"/>
  <c r="G96" s="1"/>
  <c r="G95" s="1"/>
  <c r="H94"/>
  <c r="H93" s="1"/>
  <c r="H92" s="1"/>
  <c r="H91" s="1"/>
  <c r="I94"/>
  <c r="I93" s="1"/>
  <c r="I92" s="1"/>
  <c r="I91" s="1"/>
  <c r="G94"/>
  <c r="G93" s="1"/>
  <c r="G92" s="1"/>
  <c r="G91" s="1"/>
  <c r="H90"/>
  <c r="H89" s="1"/>
  <c r="H88" s="1"/>
  <c r="H87" s="1"/>
  <c r="I90"/>
  <c r="I89" s="1"/>
  <c r="I88" s="1"/>
  <c r="I87" s="1"/>
  <c r="G90"/>
  <c r="G89" s="1"/>
  <c r="G88" s="1"/>
  <c r="G87" s="1"/>
  <c r="H66"/>
  <c r="I66"/>
  <c r="G66"/>
  <c r="H62"/>
  <c r="I62"/>
  <c r="G62"/>
  <c r="H33" i="17"/>
  <c r="I33"/>
  <c r="G33"/>
  <c r="G29" i="16"/>
  <c r="H29"/>
  <c r="G27"/>
  <c r="G26" s="1"/>
  <c r="H27"/>
  <c r="H26" s="1"/>
  <c r="G25"/>
  <c r="G24" s="1"/>
  <c r="H25"/>
  <c r="H24" s="1"/>
  <c r="F29"/>
  <c r="F27"/>
  <c r="F26" s="1"/>
  <c r="F25"/>
  <c r="F24" s="1"/>
  <c r="I35" i="17"/>
  <c r="H35"/>
  <c r="G35"/>
  <c r="G90" i="16"/>
  <c r="H90"/>
  <c r="F90"/>
  <c r="G81"/>
  <c r="H81"/>
  <c r="F81"/>
  <c r="G79"/>
  <c r="H79"/>
  <c r="F79"/>
  <c r="G77"/>
  <c r="H77"/>
  <c r="F77"/>
  <c r="G75"/>
  <c r="H75"/>
  <c r="F75"/>
  <c r="G56"/>
  <c r="H56"/>
  <c r="F56"/>
  <c r="G41"/>
  <c r="H41"/>
  <c r="F41"/>
  <c r="G35"/>
  <c r="H35"/>
  <c r="F35"/>
  <c r="D11" i="30"/>
  <c r="C11"/>
  <c r="E88" i="23" l="1"/>
  <c r="E87" s="1"/>
  <c r="D88"/>
  <c r="D87" s="1"/>
  <c r="G8" i="27"/>
  <c r="G61"/>
  <c r="G60" s="1"/>
  <c r="G59" s="1"/>
  <c r="H61"/>
  <c r="H60" s="1"/>
  <c r="H59" s="1"/>
  <c r="I61"/>
  <c r="I60" s="1"/>
  <c r="I59" s="1"/>
  <c r="G115" i="16"/>
  <c r="G114" s="1"/>
  <c r="H115"/>
  <c r="G117"/>
  <c r="H117"/>
  <c r="F117"/>
  <c r="H114"/>
  <c r="F115"/>
  <c r="F114" s="1"/>
  <c r="I146" i="17" l="1"/>
  <c r="H146"/>
  <c r="G146"/>
  <c r="I61"/>
  <c r="H49" i="16" l="1"/>
  <c r="I82" i="27"/>
  <c r="D10" i="22"/>
  <c r="F8" i="16"/>
  <c r="C22" i="34"/>
  <c r="I4" i="27"/>
  <c r="I2"/>
  <c r="I4" i="17"/>
  <c r="I2"/>
  <c r="H4" i="16"/>
  <c r="H2"/>
  <c r="I65" i="27"/>
  <c r="I64" s="1"/>
  <c r="I63" s="1"/>
  <c r="H65"/>
  <c r="H64" s="1"/>
  <c r="H63" s="1"/>
  <c r="G65"/>
  <c r="G64" s="1"/>
  <c r="G63" s="1"/>
  <c r="I148" i="17"/>
  <c r="H148"/>
  <c r="G148"/>
  <c r="G142"/>
  <c r="G58" i="27" s="1"/>
  <c r="G57" s="1"/>
  <c r="G56" s="1"/>
  <c r="G55" s="1"/>
  <c r="I142" i="17"/>
  <c r="I58" i="27" s="1"/>
  <c r="I57" s="1"/>
  <c r="I56" s="1"/>
  <c r="I55" s="1"/>
  <c r="H142" i="17"/>
  <c r="H58" i="27" s="1"/>
  <c r="H57" s="1"/>
  <c r="H56" s="1"/>
  <c r="H55" s="1"/>
  <c r="G139" i="17"/>
  <c r="G54" i="27" s="1"/>
  <c r="G53" s="1"/>
  <c r="G52" s="1"/>
  <c r="G51" s="1"/>
  <c r="I139" i="17"/>
  <c r="I54" i="27" s="1"/>
  <c r="I53" s="1"/>
  <c r="I52" s="1"/>
  <c r="I51" s="1"/>
  <c r="H139" i="17"/>
  <c r="H54" i="27" s="1"/>
  <c r="H53" s="1"/>
  <c r="H52" s="1"/>
  <c r="H51" s="1"/>
  <c r="I136" i="17"/>
  <c r="I50" i="27" s="1"/>
  <c r="I49" s="1"/>
  <c r="I48" s="1"/>
  <c r="I47" s="1"/>
  <c r="H136" i="17"/>
  <c r="H50" i="27" s="1"/>
  <c r="H49" s="1"/>
  <c r="H48" s="1"/>
  <c r="H47" s="1"/>
  <c r="G136" i="17"/>
  <c r="G50" i="27" s="1"/>
  <c r="G49" s="1"/>
  <c r="G48" s="1"/>
  <c r="G47" s="1"/>
  <c r="I128" i="17"/>
  <c r="I129" i="27" s="1"/>
  <c r="I128" s="1"/>
  <c r="I127" s="1"/>
  <c r="I126" s="1"/>
  <c r="H128" i="17"/>
  <c r="H129" i="27" s="1"/>
  <c r="H128" s="1"/>
  <c r="H127" s="1"/>
  <c r="H126" s="1"/>
  <c r="G128" i="17"/>
  <c r="G129" i="27" s="1"/>
  <c r="G128" s="1"/>
  <c r="G127" s="1"/>
  <c r="G126" s="1"/>
  <c r="I125" i="17"/>
  <c r="I117" i="27" s="1"/>
  <c r="I116" s="1"/>
  <c r="I115" s="1"/>
  <c r="I114" s="1"/>
  <c r="H125" i="17"/>
  <c r="H117" i="27" s="1"/>
  <c r="H116" s="1"/>
  <c r="H115" s="1"/>
  <c r="H114" s="1"/>
  <c r="G125" i="17"/>
  <c r="G117" i="27" s="1"/>
  <c r="G116" s="1"/>
  <c r="G115" s="1"/>
  <c r="G114" s="1"/>
  <c r="I119" i="17"/>
  <c r="I45" i="27" s="1"/>
  <c r="I44" s="1"/>
  <c r="I43" s="1"/>
  <c r="I42" s="1"/>
  <c r="H119" i="17"/>
  <c r="H45" i="27" s="1"/>
  <c r="H44" s="1"/>
  <c r="H43" s="1"/>
  <c r="H42" s="1"/>
  <c r="G119" i="17"/>
  <c r="G45" i="27" s="1"/>
  <c r="G44" s="1"/>
  <c r="G43" s="1"/>
  <c r="G42" s="1"/>
  <c r="I112" i="17"/>
  <c r="H112"/>
  <c r="G112"/>
  <c r="I110"/>
  <c r="I107" i="27" s="1"/>
  <c r="I106" s="1"/>
  <c r="I105" s="1"/>
  <c r="I104" s="1"/>
  <c r="I103" s="1"/>
  <c r="H110" i="17"/>
  <c r="H107" i="27" s="1"/>
  <c r="H106" s="1"/>
  <c r="H105" s="1"/>
  <c r="H104" s="1"/>
  <c r="H103" s="1"/>
  <c r="G110" i="17"/>
  <c r="I102"/>
  <c r="H102"/>
  <c r="G102"/>
  <c r="I99"/>
  <c r="H99"/>
  <c r="G99"/>
  <c r="I96"/>
  <c r="H96"/>
  <c r="G96"/>
  <c r="I93"/>
  <c r="H93"/>
  <c r="G93"/>
  <c r="I86"/>
  <c r="I125" i="27" s="1"/>
  <c r="H86" i="17"/>
  <c r="H125" i="27" s="1"/>
  <c r="G86" i="17"/>
  <c r="G125" i="27" s="1"/>
  <c r="I80" i="17"/>
  <c r="I20" i="27" s="1"/>
  <c r="I19" s="1"/>
  <c r="I18" s="1"/>
  <c r="I17" s="1"/>
  <c r="I16" s="1"/>
  <c r="H80" i="17"/>
  <c r="H20" i="27" s="1"/>
  <c r="H19" s="1"/>
  <c r="H18" s="1"/>
  <c r="H17" s="1"/>
  <c r="H16" s="1"/>
  <c r="G80" i="17"/>
  <c r="I69"/>
  <c r="I68" s="1"/>
  <c r="I67" s="1"/>
  <c r="I66" s="1"/>
  <c r="I65" s="1"/>
  <c r="I64" s="1"/>
  <c r="I63" s="1"/>
  <c r="H69"/>
  <c r="H68" s="1"/>
  <c r="H67" s="1"/>
  <c r="H66" s="1"/>
  <c r="H65" s="1"/>
  <c r="H64" s="1"/>
  <c r="H63" s="1"/>
  <c r="G69"/>
  <c r="H61"/>
  <c r="G61"/>
  <c r="I58"/>
  <c r="I81" i="27" s="1"/>
  <c r="H58" i="17"/>
  <c r="G58"/>
  <c r="I50"/>
  <c r="H50"/>
  <c r="G50"/>
  <c r="I43"/>
  <c r="I42" s="1"/>
  <c r="I41" s="1"/>
  <c r="I40" s="1"/>
  <c r="I39" s="1"/>
  <c r="F14" i="22" s="1"/>
  <c r="H43" i="17"/>
  <c r="H42" s="1"/>
  <c r="H41" s="1"/>
  <c r="H40" s="1"/>
  <c r="H39" s="1"/>
  <c r="E14" i="22" s="1"/>
  <c r="G43" i="17"/>
  <c r="I37"/>
  <c r="H37"/>
  <c r="G37"/>
  <c r="I30"/>
  <c r="H30"/>
  <c r="G30"/>
  <c r="G28"/>
  <c r="I28"/>
  <c r="H28"/>
  <c r="I25"/>
  <c r="H25"/>
  <c r="G25"/>
  <c r="I17"/>
  <c r="I71" i="27" s="1"/>
  <c r="I70" s="1"/>
  <c r="I69" s="1"/>
  <c r="I68" s="1"/>
  <c r="H17" i="17"/>
  <c r="H71" i="27" s="1"/>
  <c r="H70" s="1"/>
  <c r="H69" s="1"/>
  <c r="H68" s="1"/>
  <c r="G17" i="17"/>
  <c r="H116" i="16"/>
  <c r="G116"/>
  <c r="F116"/>
  <c r="H89"/>
  <c r="G89"/>
  <c r="F89"/>
  <c r="H80"/>
  <c r="G80"/>
  <c r="F80"/>
  <c r="H78"/>
  <c r="G78"/>
  <c r="F78"/>
  <c r="H76"/>
  <c r="G76"/>
  <c r="F76"/>
  <c r="H74"/>
  <c r="G74"/>
  <c r="F74"/>
  <c r="H55"/>
  <c r="H54" s="1"/>
  <c r="H53" s="1"/>
  <c r="H52" s="1"/>
  <c r="H51" s="1"/>
  <c r="H50" s="1"/>
  <c r="G55"/>
  <c r="G54" s="1"/>
  <c r="G53" s="1"/>
  <c r="G52" s="1"/>
  <c r="G51" s="1"/>
  <c r="G50" s="1"/>
  <c r="F55"/>
  <c r="F54" s="1"/>
  <c r="F53" s="1"/>
  <c r="F52" s="1"/>
  <c r="F51" s="1"/>
  <c r="F50" s="1"/>
  <c r="H40"/>
  <c r="H39" s="1"/>
  <c r="H38" s="1"/>
  <c r="H37" s="1"/>
  <c r="H36" s="1"/>
  <c r="G40"/>
  <c r="G39" s="1"/>
  <c r="G38" s="1"/>
  <c r="G37" s="1"/>
  <c r="G36" s="1"/>
  <c r="F40"/>
  <c r="F39" s="1"/>
  <c r="F38" s="1"/>
  <c r="F37" s="1"/>
  <c r="F36" s="1"/>
  <c r="H34"/>
  <c r="H33" s="1"/>
  <c r="H32" s="1"/>
  <c r="H31" s="1"/>
  <c r="H30" s="1"/>
  <c r="G34"/>
  <c r="G33" s="1"/>
  <c r="G32" s="1"/>
  <c r="G31" s="1"/>
  <c r="G30" s="1"/>
  <c r="F34"/>
  <c r="F33" s="1"/>
  <c r="F32" s="1"/>
  <c r="F31" s="1"/>
  <c r="F30" s="1"/>
  <c r="H28"/>
  <c r="G28"/>
  <c r="F28"/>
  <c r="G20" i="27" l="1"/>
  <c r="G19" s="1"/>
  <c r="G18" s="1"/>
  <c r="G17" s="1"/>
  <c r="G16" s="1"/>
  <c r="G124"/>
  <c r="G123" s="1"/>
  <c r="G122" s="1"/>
  <c r="G113" s="1"/>
  <c r="G112" s="1"/>
  <c r="G71"/>
  <c r="G70" s="1"/>
  <c r="G69" s="1"/>
  <c r="G68" s="1"/>
  <c r="C10" i="34"/>
  <c r="C11" s="1"/>
  <c r="I80" i="27"/>
  <c r="I79" s="1"/>
  <c r="I78" s="1"/>
  <c r="H21" i="16"/>
  <c r="I24" i="17"/>
  <c r="I23" s="1"/>
  <c r="I22" s="1"/>
  <c r="I21" s="1"/>
  <c r="I20" s="1"/>
  <c r="I75" i="27"/>
  <c r="F23" i="16"/>
  <c r="G77" i="27"/>
  <c r="F48" i="16"/>
  <c r="G81" i="27"/>
  <c r="G49" i="16"/>
  <c r="H82" i="27"/>
  <c r="G69" i="16"/>
  <c r="G68" s="1"/>
  <c r="G67" s="1"/>
  <c r="G66" s="1"/>
  <c r="I92" i="17"/>
  <c r="I29" i="27"/>
  <c r="I28" s="1"/>
  <c r="I27" s="1"/>
  <c r="I26" s="1"/>
  <c r="G98" i="17"/>
  <c r="G37" i="27"/>
  <c r="G36" s="1"/>
  <c r="G35" s="1"/>
  <c r="G34" s="1"/>
  <c r="H101" i="17"/>
  <c r="H41" i="27"/>
  <c r="H40" s="1"/>
  <c r="H39" s="1"/>
  <c r="H38" s="1"/>
  <c r="I14"/>
  <c r="I13" s="1"/>
  <c r="I12" s="1"/>
  <c r="I11" s="1"/>
  <c r="F22" i="16"/>
  <c r="G76" i="27"/>
  <c r="I49" i="17"/>
  <c r="I48" s="1"/>
  <c r="I47" s="1"/>
  <c r="I46" s="1"/>
  <c r="I45" s="1"/>
  <c r="F15" i="22" s="1"/>
  <c r="I86" i="27"/>
  <c r="I85" s="1"/>
  <c r="I84" s="1"/>
  <c r="I83" s="1"/>
  <c r="F49" i="16"/>
  <c r="G82" i="27"/>
  <c r="F69" i="16"/>
  <c r="F68" s="1"/>
  <c r="F67" s="1"/>
  <c r="F66" s="1"/>
  <c r="H92" i="17"/>
  <c r="H29" i="27"/>
  <c r="H28" s="1"/>
  <c r="H27" s="1"/>
  <c r="H26" s="1"/>
  <c r="I95" i="17"/>
  <c r="I33" i="27"/>
  <c r="I32" s="1"/>
  <c r="I31" s="1"/>
  <c r="I30" s="1"/>
  <c r="G101" i="17"/>
  <c r="G41" i="27"/>
  <c r="G40" s="1"/>
  <c r="G39" s="1"/>
  <c r="G38" s="1"/>
  <c r="H14"/>
  <c r="H13" s="1"/>
  <c r="H12" s="1"/>
  <c r="H11" s="1"/>
  <c r="G21" i="16"/>
  <c r="H24" i="17"/>
  <c r="H23" s="1"/>
  <c r="H75" i="27"/>
  <c r="F21" i="16"/>
  <c r="G75" i="27"/>
  <c r="G24" i="17"/>
  <c r="G23" s="1"/>
  <c r="H22" i="16"/>
  <c r="I76" i="27"/>
  <c r="H23" i="16"/>
  <c r="I77" i="27"/>
  <c r="G42" i="17"/>
  <c r="H49"/>
  <c r="H48" s="1"/>
  <c r="H47" s="1"/>
  <c r="H46" s="1"/>
  <c r="H45" s="1"/>
  <c r="E15" i="22" s="1"/>
  <c r="H86" i="27"/>
  <c r="H85" s="1"/>
  <c r="H84" s="1"/>
  <c r="H83" s="1"/>
  <c r="G92" i="17"/>
  <c r="G29" i="27"/>
  <c r="G28" s="1"/>
  <c r="G27" s="1"/>
  <c r="G26" s="1"/>
  <c r="H95" i="17"/>
  <c r="H33" i="27"/>
  <c r="H32" s="1"/>
  <c r="H31" s="1"/>
  <c r="H30" s="1"/>
  <c r="I98" i="17"/>
  <c r="I37" i="27"/>
  <c r="I36" s="1"/>
  <c r="I35" s="1"/>
  <c r="I34" s="1"/>
  <c r="G14"/>
  <c r="G13" s="1"/>
  <c r="G12" s="1"/>
  <c r="G11" s="1"/>
  <c r="G107"/>
  <c r="G106" s="1"/>
  <c r="G105" s="1"/>
  <c r="G104" s="1"/>
  <c r="G103" s="1"/>
  <c r="G22" i="16"/>
  <c r="H76" i="27"/>
  <c r="G23" i="16"/>
  <c r="H77" i="27"/>
  <c r="G49" i="17"/>
  <c r="G86" i="27"/>
  <c r="G85" s="1"/>
  <c r="G84" s="1"/>
  <c r="G83" s="1"/>
  <c r="G48" i="16"/>
  <c r="H81" i="27"/>
  <c r="G68" i="17"/>
  <c r="G95"/>
  <c r="G33" i="27"/>
  <c r="G32" s="1"/>
  <c r="G31" s="1"/>
  <c r="G30" s="1"/>
  <c r="H98" i="17"/>
  <c r="H37" i="27"/>
  <c r="H36" s="1"/>
  <c r="H35" s="1"/>
  <c r="H34" s="1"/>
  <c r="I101" i="17"/>
  <c r="I41" i="27"/>
  <c r="I40" s="1"/>
  <c r="I39" s="1"/>
  <c r="I38" s="1"/>
  <c r="H46"/>
  <c r="G46"/>
  <c r="I46"/>
  <c r="H85" i="17"/>
  <c r="H84" s="1"/>
  <c r="H83" s="1"/>
  <c r="G16"/>
  <c r="G15" s="1"/>
  <c r="G14" s="1"/>
  <c r="G13" s="1"/>
  <c r="G12" s="1"/>
  <c r="F15" i="16"/>
  <c r="F14" s="1"/>
  <c r="F13" s="1"/>
  <c r="F12" s="1"/>
  <c r="F11" s="1"/>
  <c r="F10" s="1"/>
  <c r="I79" i="17"/>
  <c r="I74" s="1"/>
  <c r="H65" i="16"/>
  <c r="H64" s="1"/>
  <c r="G109" i="17"/>
  <c r="G108" s="1"/>
  <c r="G107" s="1"/>
  <c r="G106" s="1"/>
  <c r="G105" s="1"/>
  <c r="D24" i="22" s="1"/>
  <c r="F88" i="16"/>
  <c r="F87" s="1"/>
  <c r="F86" s="1"/>
  <c r="F85" s="1"/>
  <c r="F84" s="1"/>
  <c r="F83" s="1"/>
  <c r="I118" i="17"/>
  <c r="I117" s="1"/>
  <c r="I116" s="1"/>
  <c r="H96" i="16"/>
  <c r="H95" s="1"/>
  <c r="H94" s="1"/>
  <c r="H93" s="1"/>
  <c r="G127" i="17"/>
  <c r="F102" i="16"/>
  <c r="F101" s="1"/>
  <c r="H135" i="17"/>
  <c r="G109" i="16"/>
  <c r="G108" s="1"/>
  <c r="G138" i="17"/>
  <c r="F111" i="16"/>
  <c r="F110" s="1"/>
  <c r="H79" i="17"/>
  <c r="H74" s="1"/>
  <c r="G65" i="16"/>
  <c r="G64" s="1"/>
  <c r="H118" i="17"/>
  <c r="H117" s="1"/>
  <c r="H116" s="1"/>
  <c r="G96" i="16"/>
  <c r="G95" s="1"/>
  <c r="G94" s="1"/>
  <c r="G93" s="1"/>
  <c r="I124" i="17"/>
  <c r="H100" i="16"/>
  <c r="H99" s="1"/>
  <c r="G135" i="17"/>
  <c r="F109" i="16"/>
  <c r="F108" s="1"/>
  <c r="I138" i="17"/>
  <c r="H111" i="16"/>
  <c r="H110" s="1"/>
  <c r="G141" i="17"/>
  <c r="F113" i="16"/>
  <c r="F112" s="1"/>
  <c r="I16" i="17"/>
  <c r="I15" s="1"/>
  <c r="H15" i="16"/>
  <c r="H14" s="1"/>
  <c r="H13" s="1"/>
  <c r="H12" s="1"/>
  <c r="G79" i="17"/>
  <c r="G74" s="1"/>
  <c r="F65" i="16"/>
  <c r="F64" s="1"/>
  <c r="I109" i="17"/>
  <c r="I108" s="1"/>
  <c r="I107" s="1"/>
  <c r="I106" s="1"/>
  <c r="I105" s="1"/>
  <c r="F24" i="22" s="1"/>
  <c r="H88" i="16"/>
  <c r="H87" s="1"/>
  <c r="H86" s="1"/>
  <c r="H85" s="1"/>
  <c r="H84" s="1"/>
  <c r="H83" s="1"/>
  <c r="G118" i="17"/>
  <c r="G117" s="1"/>
  <c r="G116" s="1"/>
  <c r="F96" i="16"/>
  <c r="F95" s="1"/>
  <c r="F94" s="1"/>
  <c r="F93" s="1"/>
  <c r="H124" i="17"/>
  <c r="G100" i="16"/>
  <c r="G99" s="1"/>
  <c r="I127" i="17"/>
  <c r="H102" i="16"/>
  <c r="H101" s="1"/>
  <c r="H138" i="17"/>
  <c r="G111" i="16"/>
  <c r="G110" s="1"/>
  <c r="I141" i="17"/>
  <c r="H113" i="16"/>
  <c r="H112" s="1"/>
  <c r="H16" i="17"/>
  <c r="H15" s="1"/>
  <c r="G15" i="16"/>
  <c r="G14" s="1"/>
  <c r="G13" s="1"/>
  <c r="G11" s="1"/>
  <c r="G10" s="1"/>
  <c r="I85" i="17"/>
  <c r="I84" s="1"/>
  <c r="I83" s="1"/>
  <c r="I73" s="1"/>
  <c r="I72" s="1"/>
  <c r="F21" i="22" s="1"/>
  <c r="H69" i="16"/>
  <c r="H68" s="1"/>
  <c r="H67" s="1"/>
  <c r="H66" s="1"/>
  <c r="H109" i="17"/>
  <c r="H108" s="1"/>
  <c r="H107" s="1"/>
  <c r="H106" s="1"/>
  <c r="H105" s="1"/>
  <c r="E24" i="22" s="1"/>
  <c r="G88" i="16"/>
  <c r="G87" s="1"/>
  <c r="G86" s="1"/>
  <c r="G85" s="1"/>
  <c r="G84" s="1"/>
  <c r="G83" s="1"/>
  <c r="G124" i="17"/>
  <c r="F100" i="16"/>
  <c r="F99" s="1"/>
  <c r="F98" s="1"/>
  <c r="F97" s="1"/>
  <c r="F92" s="1"/>
  <c r="F91" s="1"/>
  <c r="H127" i="17"/>
  <c r="G102" i="16"/>
  <c r="G101" s="1"/>
  <c r="I135" i="17"/>
  <c r="H109" i="16"/>
  <c r="H108" s="1"/>
  <c r="H141" i="17"/>
  <c r="G113" i="16"/>
  <c r="G112" s="1"/>
  <c r="G85" i="17"/>
  <c r="G84" s="1"/>
  <c r="G83" s="1"/>
  <c r="G73" s="1"/>
  <c r="G72" s="1"/>
  <c r="I57"/>
  <c r="I56" s="1"/>
  <c r="I55" s="1"/>
  <c r="I54" s="1"/>
  <c r="I53" s="1"/>
  <c r="I52" s="1"/>
  <c r="H48" i="16"/>
  <c r="H47" s="1"/>
  <c r="H46" s="1"/>
  <c r="H45" s="1"/>
  <c r="H44" s="1"/>
  <c r="H43" s="1"/>
  <c r="H42" s="1"/>
  <c r="G57" i="17"/>
  <c r="F19" i="22"/>
  <c r="F18" s="1"/>
  <c r="E19"/>
  <c r="E18" s="1"/>
  <c r="H22" i="17"/>
  <c r="H21" s="1"/>
  <c r="H20" s="1"/>
  <c r="I123"/>
  <c r="I122" s="1"/>
  <c r="F73" i="16"/>
  <c r="F71" s="1"/>
  <c r="F70" s="1"/>
  <c r="F47"/>
  <c r="F46" s="1"/>
  <c r="F45" s="1"/>
  <c r="F44" s="1"/>
  <c r="F43" s="1"/>
  <c r="F42" s="1"/>
  <c r="G123" i="17"/>
  <c r="G122" s="1"/>
  <c r="H57"/>
  <c r="H56" s="1"/>
  <c r="H55" s="1"/>
  <c r="H54" s="1"/>
  <c r="H53" s="1"/>
  <c r="H73" i="16"/>
  <c r="H72" s="1"/>
  <c r="H91" i="17"/>
  <c r="H89" s="1"/>
  <c r="H88" s="1"/>
  <c r="E22" i="22" s="1"/>
  <c r="H123" i="17"/>
  <c r="H122" s="1"/>
  <c r="H115" s="1"/>
  <c r="H114" s="1"/>
  <c r="G91"/>
  <c r="G90" s="1"/>
  <c r="I13"/>
  <c r="I12" s="1"/>
  <c r="I14"/>
  <c r="H13"/>
  <c r="H12" s="1"/>
  <c r="E12" i="22" s="1"/>
  <c r="H14" i="17"/>
  <c r="G73" i="16"/>
  <c r="G47" l="1"/>
  <c r="G46" s="1"/>
  <c r="G45" s="1"/>
  <c r="G44" s="1"/>
  <c r="G43" s="1"/>
  <c r="G42" s="1"/>
  <c r="F61"/>
  <c r="F60" s="1"/>
  <c r="F59" s="1"/>
  <c r="F58" s="1"/>
  <c r="F57" s="1"/>
  <c r="G61"/>
  <c r="G60" s="1"/>
  <c r="G59" s="1"/>
  <c r="G58" s="1"/>
  <c r="H61"/>
  <c r="H60" s="1"/>
  <c r="H59" s="1"/>
  <c r="H58" s="1"/>
  <c r="H20"/>
  <c r="H19" s="1"/>
  <c r="H18" s="1"/>
  <c r="H17" s="1"/>
  <c r="H16" s="1"/>
  <c r="I91" i="17"/>
  <c r="I89" s="1"/>
  <c r="I88" s="1"/>
  <c r="F20" i="16"/>
  <c r="F19" s="1"/>
  <c r="F18" s="1"/>
  <c r="F17" s="1"/>
  <c r="F16" s="1"/>
  <c r="F9" s="1"/>
  <c r="G115" i="17"/>
  <c r="G114" s="1"/>
  <c r="I134"/>
  <c r="I133" s="1"/>
  <c r="I25" i="27"/>
  <c r="H25"/>
  <c r="G74"/>
  <c r="G73" s="1"/>
  <c r="G72" s="1"/>
  <c r="G25"/>
  <c r="G80"/>
  <c r="G79" s="1"/>
  <c r="G78" s="1"/>
  <c r="I74"/>
  <c r="I73" s="1"/>
  <c r="I72" s="1"/>
  <c r="I67" s="1"/>
  <c r="H74"/>
  <c r="H73" s="1"/>
  <c r="H72" s="1"/>
  <c r="H80"/>
  <c r="H79" s="1"/>
  <c r="H78" s="1"/>
  <c r="I115" i="17"/>
  <c r="I114" s="1"/>
  <c r="F25" i="22" s="1"/>
  <c r="F23" s="1"/>
  <c r="E13"/>
  <c r="G67" i="17"/>
  <c r="F17" i="22"/>
  <c r="F16" s="1"/>
  <c r="G20" i="16"/>
  <c r="G19" s="1"/>
  <c r="G18" s="1"/>
  <c r="G17" s="1"/>
  <c r="G16" s="1"/>
  <c r="G9" s="1"/>
  <c r="G56" i="17"/>
  <c r="G55" s="1"/>
  <c r="H73"/>
  <c r="H72" s="1"/>
  <c r="E21" i="22" s="1"/>
  <c r="E20" s="1"/>
  <c r="F13"/>
  <c r="G48" i="17"/>
  <c r="G47" s="1"/>
  <c r="G41"/>
  <c r="H107" i="16"/>
  <c r="H106" s="1"/>
  <c r="H98"/>
  <c r="H97" s="1"/>
  <c r="H92" s="1"/>
  <c r="H91" s="1"/>
  <c r="H82" s="1"/>
  <c r="G107"/>
  <c r="G106" s="1"/>
  <c r="G98"/>
  <c r="G97" s="1"/>
  <c r="G92" s="1"/>
  <c r="G91" s="1"/>
  <c r="G82" s="1"/>
  <c r="G12"/>
  <c r="F107"/>
  <c r="F106" s="1"/>
  <c r="H11"/>
  <c r="H10" s="1"/>
  <c r="G89" i="17"/>
  <c r="G88" s="1"/>
  <c r="D22" i="22" s="1"/>
  <c r="H71" i="16"/>
  <c r="H70" s="1"/>
  <c r="G22" i="17"/>
  <c r="G21" s="1"/>
  <c r="G20" s="1"/>
  <c r="D12" i="22"/>
  <c r="H90" i="17"/>
  <c r="G134"/>
  <c r="G133" s="1"/>
  <c r="H134"/>
  <c r="H133" s="1"/>
  <c r="F82" i="16"/>
  <c r="F72"/>
  <c r="H104" i="17"/>
  <c r="E25" i="22"/>
  <c r="E23" s="1"/>
  <c r="G104" i="17"/>
  <c r="D25" i="22"/>
  <c r="D23" s="1"/>
  <c r="H52" i="17"/>
  <c r="E17" i="22"/>
  <c r="E16" s="1"/>
  <c r="D21"/>
  <c r="E11"/>
  <c r="I11" i="17"/>
  <c r="F12" i="22"/>
  <c r="H11" i="17"/>
  <c r="G72" i="16"/>
  <c r="G71"/>
  <c r="G70" s="1"/>
  <c r="D20" i="22" l="1"/>
  <c r="H9" i="16"/>
  <c r="H71" i="17"/>
  <c r="H124" i="27" s="1"/>
  <c r="H123" s="1"/>
  <c r="H122" s="1"/>
  <c r="H113" s="1"/>
  <c r="H112" s="1"/>
  <c r="H57" i="16"/>
  <c r="H105"/>
  <c r="H104" s="1"/>
  <c r="H103" s="1"/>
  <c r="G105"/>
  <c r="G104" s="1"/>
  <c r="G103" s="1"/>
  <c r="F105"/>
  <c r="F104" s="1"/>
  <c r="F103" s="1"/>
  <c r="F124" s="1"/>
  <c r="H132" i="17"/>
  <c r="H131" s="1"/>
  <c r="I104"/>
  <c r="I90"/>
  <c r="F22" i="22"/>
  <c r="F20" s="1"/>
  <c r="I71" i="17"/>
  <c r="I124" i="27" s="1"/>
  <c r="I123" s="1"/>
  <c r="I122" s="1"/>
  <c r="I113" s="1"/>
  <c r="I112" s="1"/>
  <c r="I132" i="17"/>
  <c r="I131" s="1"/>
  <c r="I10" i="27"/>
  <c r="G132" i="17"/>
  <c r="G131" s="1"/>
  <c r="F11" i="22"/>
  <c r="H67" i="27"/>
  <c r="H10" s="1"/>
  <c r="G67"/>
  <c r="G46" i="17"/>
  <c r="G40"/>
  <c r="G39" s="1"/>
  <c r="G66"/>
  <c r="G54"/>
  <c r="G57" i="16"/>
  <c r="G71" i="17"/>
  <c r="D13" i="22"/>
  <c r="H130" i="17" l="1"/>
  <c r="H10" s="1"/>
  <c r="E27" i="22"/>
  <c r="E26" s="1"/>
  <c r="I130" i="17"/>
  <c r="I10" s="1"/>
  <c r="F27" i="22"/>
  <c r="F26" s="1"/>
  <c r="G130" i="17"/>
  <c r="D27" i="22"/>
  <c r="D26" s="1"/>
  <c r="G53" i="17"/>
  <c r="D14" i="22"/>
  <c r="G45" i="17"/>
  <c r="G65"/>
  <c r="G64" s="1"/>
  <c r="G63" l="1"/>
  <c r="D19" i="22"/>
  <c r="D18" s="1"/>
  <c r="D15"/>
  <c r="D11" s="1"/>
  <c r="G10" i="27"/>
  <c r="G9" s="1"/>
  <c r="G134" s="1"/>
  <c r="G52" i="17"/>
  <c r="D17" i="22"/>
  <c r="D16" s="1"/>
  <c r="G11" i="17"/>
  <c r="F2" i="22"/>
  <c r="C19" i="23"/>
  <c r="D19"/>
  <c r="E19"/>
  <c r="C21"/>
  <c r="D21"/>
  <c r="E21"/>
  <c r="E76"/>
  <c r="E75" s="1"/>
  <c r="D76"/>
  <c r="D75" s="1"/>
  <c r="C76"/>
  <c r="C75" s="1"/>
  <c r="E73"/>
  <c r="E72" s="1"/>
  <c r="D73"/>
  <c r="D72" s="1"/>
  <c r="C73"/>
  <c r="C72" s="1"/>
  <c r="E69"/>
  <c r="E68" s="1"/>
  <c r="D69"/>
  <c r="D68" s="1"/>
  <c r="C69"/>
  <c r="C68" s="1"/>
  <c r="E66"/>
  <c r="D66"/>
  <c r="C66"/>
  <c r="E64"/>
  <c r="D64"/>
  <c r="C64"/>
  <c r="E60"/>
  <c r="E59" s="1"/>
  <c r="E58" s="1"/>
  <c r="D60"/>
  <c r="D59" s="1"/>
  <c r="D58" s="1"/>
  <c r="C60"/>
  <c r="C59" s="1"/>
  <c r="C58" s="1"/>
  <c r="E56"/>
  <c r="D56"/>
  <c r="C56"/>
  <c r="E53"/>
  <c r="E52" s="1"/>
  <c r="D53"/>
  <c r="D52" s="1"/>
  <c r="C53"/>
  <c r="C52" s="1"/>
  <c r="E50"/>
  <c r="E49" s="1"/>
  <c r="D50"/>
  <c r="D49" s="1"/>
  <c r="C50"/>
  <c r="C49" s="1"/>
  <c r="E46"/>
  <c r="E45" s="1"/>
  <c r="D46"/>
  <c r="D45" s="1"/>
  <c r="C46"/>
  <c r="C45" s="1"/>
  <c r="E42"/>
  <c r="E41" s="1"/>
  <c r="D42"/>
  <c r="D41" s="1"/>
  <c r="C42"/>
  <c r="C41" s="1"/>
  <c r="E39"/>
  <c r="E38" s="1"/>
  <c r="D39"/>
  <c r="D38" s="1"/>
  <c r="C39"/>
  <c r="C38" s="1"/>
  <c r="E36"/>
  <c r="E35" s="1"/>
  <c r="D36"/>
  <c r="D35" s="1"/>
  <c r="C36"/>
  <c r="C35" s="1"/>
  <c r="E31"/>
  <c r="D31"/>
  <c r="C31"/>
  <c r="E29"/>
  <c r="D29"/>
  <c r="C29"/>
  <c r="E27"/>
  <c r="D27"/>
  <c r="C27"/>
  <c r="E25"/>
  <c r="D25"/>
  <c r="C25"/>
  <c r="E17"/>
  <c r="D17"/>
  <c r="C17"/>
  <c r="E15"/>
  <c r="D15"/>
  <c r="C15"/>
  <c r="E13"/>
  <c r="D13"/>
  <c r="C13"/>
  <c r="E2"/>
  <c r="C4" i="34"/>
  <c r="E12" i="36"/>
  <c r="D12"/>
  <c r="C12"/>
  <c r="E14" i="33"/>
  <c r="D14"/>
  <c r="C14"/>
  <c r="E14" i="32"/>
  <c r="D14"/>
  <c r="C14"/>
  <c r="E12" i="30"/>
  <c r="D12"/>
  <c r="C12"/>
  <c r="E12" i="29"/>
  <c r="D12"/>
  <c r="C12"/>
  <c r="G10" i="17" l="1"/>
  <c r="G158" s="1"/>
  <c r="C19" i="18" s="1"/>
  <c r="F125" i="16" s="1"/>
  <c r="C34" i="23"/>
  <c r="D48"/>
  <c r="D44" s="1"/>
  <c r="C71"/>
  <c r="C63"/>
  <c r="C62" s="1"/>
  <c r="C33"/>
  <c r="E63"/>
  <c r="E62" s="1"/>
  <c r="E24"/>
  <c r="E23" s="1"/>
  <c r="C12"/>
  <c r="C11" s="1"/>
  <c r="D28" i="22"/>
  <c r="E12" i="23"/>
  <c r="E11" s="1"/>
  <c r="C24"/>
  <c r="C23" s="1"/>
  <c r="D24"/>
  <c r="D23" s="1"/>
  <c r="E34"/>
  <c r="E33" s="1"/>
  <c r="E71"/>
  <c r="C55"/>
  <c r="E48"/>
  <c r="E44" s="1"/>
  <c r="D12"/>
  <c r="D11" s="1"/>
  <c r="C48"/>
  <c r="C44" s="1"/>
  <c r="E55"/>
  <c r="D63"/>
  <c r="D62" s="1"/>
  <c r="D55"/>
  <c r="D34"/>
  <c r="D33" s="1"/>
  <c r="D71"/>
  <c r="E4"/>
  <c r="E4" i="35"/>
  <c r="E4" i="36"/>
  <c r="F4" i="22"/>
  <c r="C18" i="18" l="1"/>
  <c r="C17" s="1"/>
  <c r="C16" s="1"/>
  <c r="D29" i="22"/>
  <c r="G135" i="27"/>
  <c r="C10" i="23"/>
  <c r="E10"/>
  <c r="D10"/>
  <c r="C9" l="1"/>
  <c r="F10" i="22"/>
  <c r="F28" s="1"/>
  <c r="I8" i="27"/>
  <c r="H8" i="16" s="1"/>
  <c r="H124" s="1"/>
  <c r="I158" i="17"/>
  <c r="E19" i="18" s="1"/>
  <c r="E18" s="1"/>
  <c r="E17" s="1"/>
  <c r="E16" s="1"/>
  <c r="D9" i="23"/>
  <c r="E9"/>
  <c r="I9" i="27"/>
  <c r="H9"/>
  <c r="E115" i="23" l="1"/>
  <c r="E15" i="18" s="1"/>
  <c r="E14" s="1"/>
  <c r="E13" s="1"/>
  <c r="E12" s="1"/>
  <c r="E11" s="1"/>
  <c r="E10" s="1"/>
  <c r="I159" i="17" s="1"/>
  <c r="D115" i="23"/>
  <c r="D15" i="18" s="1"/>
  <c r="D14" s="1"/>
  <c r="D13" s="1"/>
  <c r="D12" s="1"/>
  <c r="C115" i="23"/>
  <c r="C15" i="18" s="1"/>
  <c r="C14" s="1"/>
  <c r="C13" s="1"/>
  <c r="C12" s="1"/>
  <c r="C11" s="1"/>
  <c r="C10" s="1"/>
  <c r="G159" i="17" s="1"/>
  <c r="H125" i="16"/>
  <c r="F29" i="22"/>
  <c r="H8" i="27"/>
  <c r="G8" i="16" s="1"/>
  <c r="G124" s="1"/>
  <c r="E10" i="22"/>
  <c r="E28" s="1"/>
  <c r="H158" i="17"/>
  <c r="D19" i="18" s="1"/>
  <c r="I134" i="27"/>
  <c r="I135" s="1"/>
  <c r="G125" i="16" l="1"/>
  <c r="H134" i="27"/>
  <c r="H135" s="1"/>
  <c r="E29" i="22"/>
  <c r="D18" i="18"/>
  <c r="D17" l="1"/>
  <c r="D16" s="1"/>
  <c r="D11"/>
  <c r="D10" s="1"/>
  <c r="H159" i="17" s="1"/>
</calcChain>
</file>

<file path=xl/sharedStrings.xml><?xml version="1.0" encoding="utf-8"?>
<sst xmlns="http://schemas.openxmlformats.org/spreadsheetml/2006/main" count="1093" uniqueCount="514">
  <si>
    <t>Наименование показателя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</si>
  <si>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</si>
  <si>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</si>
  <si>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</si>
  <si>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</si>
  <si>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</si>
  <si>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</si>
  <si>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</si>
  <si>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</si>
  <si>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</si>
  <si>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</si>
  <si>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</si>
  <si>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</si>
  <si>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</si>
  <si>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</si>
  <si>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</si>
  <si>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</si>
  <si>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</si>
  <si>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</si>
  <si>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</si>
  <si>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</si>
  <si>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</si>
  <si>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</si>
  <si>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</si>
  <si>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</si>
  <si>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</si>
  <si>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</si>
  <si>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</si>
  <si>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</si>
  <si>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</si>
  <si>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</si>
  <si>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</si>
  <si>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</si>
  <si>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</si>
  <si>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</si>
  <si>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</si>
  <si>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</si>
  <si>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</si>
  <si>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</si>
  <si>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</si>
  <si>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</si>
  <si>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Иные межбюджетные трансферты</t>
  </si>
  <si>
    <t>Прочие межбюджетные трансферты, передаваемые бюджетам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</si>
  <si>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</si>
  <si>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</si>
  <si>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</si>
  <si>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</si>
  <si>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</si>
  <si>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</si>
  <si>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</si>
  <si>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</si>
  <si>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</si>
  <si>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</si>
  <si>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</si>
  <si>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</si>
  <si>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</si>
  <si>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к решению Совета депутатов</t>
  </si>
  <si>
    <t>(руб.)</t>
  </si>
  <si>
    <t>Наименование</t>
  </si>
  <si>
    <t>КВСР</t>
  </si>
  <si>
    <t>Раздел</t>
  </si>
  <si>
    <t>Подраздел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</si>
  <si>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</si>
  <si>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</si>
  <si>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</si>
  <si>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</si>
  <si>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</si>
  <si>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240</t>
  </si>
  <si>
    <t>Иные закупки товаров, работ и услуг для обеспечения государственных (муниципальных) нужд</t>
  </si>
  <si>
    <t>Приложение 1</t>
  </si>
  <si>
    <t>Код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</si>
  <si>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</si>
  <si>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</si>
  <si>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</si>
  <si>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</si>
  <si>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</si>
  <si>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</si>
  <si>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</si>
  <si>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</si>
  <si>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</si>
  <si>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</si>
  <si>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</si>
  <si>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</si>
  <si>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</si>
  <si>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</si>
  <si>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</si>
  <si>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</si>
  <si>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</si>
  <si>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</si>
  <si>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</si>
  <si>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</si>
  <si>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</si>
  <si>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</si>
  <si>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</si>
  <si>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</si>
  <si>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</si>
  <si>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</si>
  <si>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</si>
  <si>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</si>
  <si>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</si>
  <si>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</si>
  <si>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</si>
  <si>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</si>
  <si>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</si>
  <si>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</si>
  <si>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</si>
  <si>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</si>
  <si>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</si>
  <si>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</si>
  <si>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</si>
  <si>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</si>
  <si>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</si>
  <si>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</si>
  <si>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</si>
  <si>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</si>
  <si>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</si>
  <si>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</si>
  <si>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</si>
  <si>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</si>
  <si>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</si>
  <si>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</si>
  <si>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</si>
  <si>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</si>
  <si>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</si>
  <si>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</si>
  <si>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</si>
  <si>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</si>
  <si>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</si>
  <si>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</si>
  <si>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</si>
  <si>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</si>
  <si>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</si>
  <si>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</si>
  <si>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</si>
  <si>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</si>
  <si>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</si>
  <si>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</si>
  <si>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</si>
  <si>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</si>
  <si>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</si>
  <si>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</si>
  <si>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</si>
  <si>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</si>
  <si>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</si>
  <si>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</si>
  <si>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</si>
  <si>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</si>
  <si>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</si>
  <si>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</si>
  <si>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</si>
  <si>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</si>
  <si>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</si>
  <si>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</si>
  <si>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</si>
  <si>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</si>
  <si>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</si>
  <si>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</si>
  <si>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</si>
  <si>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</si>
  <si>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</si>
  <si>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</si>
  <si>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</si>
  <si>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</si>
  <si>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</si>
  <si>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</si>
  <si>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</si>
  <si>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</si>
  <si>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</si>
  <si>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</si>
  <si>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</si>
  <si>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</si>
  <si>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</si>
  <si>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</si>
  <si>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Благоустройство</t>
  </si>
  <si>
    <t>Уплата налогов, сборов и иных платежей</t>
  </si>
  <si>
    <t>ЖИЛИЩНО-КОММУНАЛЬНОЕ ХОЗЯЙСТВО</t>
  </si>
  <si>
    <t>Уплата иных платежей</t>
  </si>
  <si>
    <t>000 20210000000000150</t>
  </si>
  <si>
    <t>000 20215001000000150</t>
  </si>
  <si>
    <t>000 20230000000000150</t>
  </si>
  <si>
    <t>000 20235118000000150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</si>
  <si>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</si>
  <si>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</si>
  <si>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</t>
  </si>
  <si>
    <t>182 10102010011000110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</si>
  <si>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</si>
  <si>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</si>
  <si>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</si>
  <si>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</si>
  <si>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182 10601030101000110</t>
  </si>
  <si>
    <t>182 10606043101000110</t>
  </si>
  <si>
    <t>Другие общегосударственные вопросы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</si>
  <si>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</si>
  <si>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</si>
  <si>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</si>
  <si>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</si>
  <si>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</si>
  <si>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Всего источников финансирования дефицитов бюджетов</t>
  </si>
  <si>
    <t>РЗ</t>
  </si>
  <si>
    <t>ПР</t>
  </si>
  <si>
    <t>Наименование расходов</t>
  </si>
  <si>
    <t>ИТОГО</t>
  </si>
  <si>
    <t>х</t>
  </si>
  <si>
    <t>ЦСР</t>
  </si>
  <si>
    <t>ВР</t>
  </si>
  <si>
    <t>Таблица 1</t>
  </si>
  <si>
    <t>Таблица 4</t>
  </si>
  <si>
    <t>Наименование района</t>
  </si>
  <si>
    <t>Таблица 3</t>
  </si>
  <si>
    <t>Таблица 2</t>
  </si>
  <si>
    <t>Таблица 5</t>
  </si>
  <si>
    <t>№ 
п/п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</si>
  <si>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</si>
  <si>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</si>
  <si>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</si>
  <si>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</si>
  <si>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</si>
  <si>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</si>
  <si>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</si>
  <si>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</si>
  <si>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</si>
  <si>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</si>
  <si>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</si>
  <si>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</si>
  <si>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</si>
  <si>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</si>
  <si>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</si>
  <si>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</si>
  <si>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</si>
  <si>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</si>
  <si>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</si>
  <si>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</si>
  <si>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</si>
  <si>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</si>
  <si>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</si>
  <si>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</si>
  <si>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</si>
  <si>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</si>
  <si>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</si>
  <si>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</si>
  <si>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</si>
  <si>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</si>
  <si>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</si>
  <si>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</si>
  <si>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</si>
  <si>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</si>
  <si>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</si>
  <si>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</si>
  <si>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</si>
  <si>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Саракташский р-н</t>
  </si>
  <si>
    <t>Приложение № 4</t>
  </si>
  <si>
    <t>2024 год</t>
  </si>
  <si>
    <t>Прочие субсидии бюджетам сельских поселений</t>
  </si>
  <si>
    <t>Закупка энергетических ресурсов</t>
  </si>
  <si>
    <t>Таблица 6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</si>
  <si>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</si>
  <si>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</si>
  <si>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</si>
  <si>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</si>
  <si>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Прочие межбюджетные трансферты, передаваемые бюджетам</t>
  </si>
  <si>
    <t>Защита населения и территории от чрезвычайных ситуаций природного и техногенного характера, пожарная безопасность</t>
  </si>
  <si>
    <t>Прочая закупка товаров, работ и услуг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</si>
  <si>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</si>
  <si>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Расходы на оплату труда с начислениями (рублей), в том числе:</t>
  </si>
  <si>
    <t xml:space="preserve"> Спасского  сельсовета </t>
  </si>
  <si>
    <t>2025 год</t>
  </si>
  <si>
    <t>Администрация  Спасского сельсовета</t>
  </si>
  <si>
    <t>Спасского сельсовета</t>
  </si>
  <si>
    <t>Спасского совета</t>
  </si>
  <si>
    <t>Распределение межбюджетных трансфертов, передаваемых районному бюджету из бюджета Спасского сельсовета на осуществление части полномочий по решению вопросов местного значения в соответствии с заключенными соглашениями на 2023 год и на плановый период 2024, 2025 годов</t>
  </si>
  <si>
    <t xml:space="preserve">2023 год 
</t>
  </si>
  <si>
    <t>Содержание и ремонт, капитальный ремонт автомобильных дорог общего пользования и искусственных сооружений на них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</si>
  <si>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</si>
  <si>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</si>
  <si>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</si>
  <si>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</si>
  <si>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</si>
  <si>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</si>
  <si>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</si>
  <si>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</si>
  <si>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</si>
  <si>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</si>
  <si>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</si>
  <si>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</si>
  <si>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</si>
  <si>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</si>
  <si>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Инициативные платежи, зачисляемые в бюджеты сельских поселений (средства, поступающие на ремонт автомобильной дороги)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</si>
  <si>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</si>
  <si>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</si>
  <si>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000 20240000000000150</t>
  </si>
  <si>
    <t>000 20249999000000150</t>
  </si>
  <si>
    <t>Уплата  иных платежей</t>
  </si>
  <si>
    <t>Иные межбюджетные трасферты</t>
  </si>
  <si>
    <t>ИТОГО РАСХОДОВ</t>
  </si>
  <si>
    <t>Приложение № 7</t>
  </si>
  <si>
    <t xml:space="preserve">ОБЩЕГОСУДАРСТВЕННЫЕ ВОПРОСЫ </t>
  </si>
  <si>
    <t>Фукционирование высшего должностного лица субъекта Российской Федерации и муниципального образования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</si>
  <si>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</si>
  <si>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Культура </t>
  </si>
  <si>
    <t>ИТОГО РАСХОДОВ:</t>
  </si>
  <si>
    <t>Проведения кадастровых работ по объектам недвижимости и земельным участкам</t>
  </si>
  <si>
    <t>Муниципальная программа "Реализация муниципальной политики на территории муниципального образования  Спасский сельсовет Саракташского района Оренбургской области"</t>
  </si>
  <si>
    <t>Комплексы процессных мероприятий</t>
  </si>
  <si>
    <t>Комплекс процессных мероприятий «Обеспечение реализации программы»</t>
  </si>
  <si>
    <t>Комплекс процессных мероприятий «Безопасность»</t>
  </si>
  <si>
    <t>Комплекс процессных мероприятий «Развитие дорожного хозяйства»</t>
  </si>
  <si>
    <t>Комплекс процессных мероприятий «Развитие культуры»</t>
  </si>
  <si>
    <t>Социально значимые мероприятия</t>
  </si>
  <si>
    <t>Мероприятия, направленные на развитие культуры на территории муниципального образования поселения</t>
  </si>
  <si>
    <t>Комплекс процессных мероприятий «Благоустройство территории Спасского сельсовета»</t>
  </si>
  <si>
    <t>Оценка недвижимости, признание прав и регулирование отношений по муниципальной собственности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</si>
  <si>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</si>
  <si>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Подготовка документов для внесения в государственный кадастр недвижимости сведений о границах муниципальных образований, границах населенных пунктов</t>
  </si>
  <si>
    <t>Мероприятия по благоустройству территории муниципального образования поселения</t>
  </si>
  <si>
    <t>Приложение №  2</t>
  </si>
  <si>
    <t>Приложение №3</t>
  </si>
  <si>
    <t>Приложение № 5</t>
  </si>
  <si>
    <t>Приложение № 6</t>
  </si>
  <si>
    <t>000 11700000000000000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</si>
  <si>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</si>
  <si>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</si>
  <si>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</si>
  <si>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000 11715000000000150</t>
  </si>
  <si>
    <t>Приоритетные проекты Оренбургской области</t>
  </si>
  <si>
    <t>Реализация инициативных проектов (ремонт автомобильной дороги)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</si>
  <si>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</si>
  <si>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655П500000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</si>
  <si>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</si>
  <si>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2026 год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</si>
  <si>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</si>
  <si>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</si>
  <si>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</si>
  <si>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</si>
  <si>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</si>
  <si>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</si>
  <si>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</si>
  <si>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</si>
  <si>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</si>
  <si>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</si>
  <si>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</si>
  <si>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</si>
  <si>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</si>
  <si>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</si>
  <si>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</si>
  <si>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182 10302230010000110</t>
  </si>
  <si>
    <t>182 10302231010000110</t>
  </si>
  <si>
    <t>182 10302240010000110</t>
  </si>
  <si>
    <t>182 10302241010000110</t>
  </si>
  <si>
    <t>182 10302250010000110</t>
  </si>
  <si>
    <t>182 10302251010000110</t>
  </si>
  <si>
    <t>182 10302260010000110</t>
  </si>
  <si>
    <t>182 10302261010000110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</si>
  <si>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</si>
  <si>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</si>
  <si>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</si>
  <si>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</si>
  <si>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</si>
  <si>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</si>
  <si>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</si>
  <si>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</si>
  <si>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</si>
  <si>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</si>
  <si>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</si>
  <si>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</si>
  <si>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</si>
  <si>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</si>
  <si>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</si>
  <si>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</si>
  <si>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</si>
  <si>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</si>
  <si>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</si>
  <si>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</si>
  <si>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</si>
  <si>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</si>
  <si>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</si>
  <si>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</si>
  <si>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</si>
  <si>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</si>
  <si>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</si>
  <si>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</si>
  <si>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</si>
  <si>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</si>
  <si>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</si>
  <si>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</si>
  <si>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000 11406000000000000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</si>
  <si>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</si>
  <si>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000 11406020100000430</t>
  </si>
  <si>
    <t>Инициативные платежи, зачисляемые в бюджеты сельских поселений (средства, поступающие на приобретение оборудования для спортивной (игровой, спортивно-игровой) площадки)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</si>
  <si>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</si>
  <si>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Прочие дотации</t>
  </si>
  <si>
    <t>000 20219999000000150</t>
  </si>
  <si>
    <t>Прочие дотации бюджетам сельских поселений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</si>
  <si>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</si>
  <si>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</si>
  <si>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</si>
  <si>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</si>
  <si>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</si>
  <si>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000 2 02 20300 00 0000 150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</si>
  <si>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</si>
  <si>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</si>
  <si>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Прочие субсидии</t>
  </si>
  <si>
    <t>000 20229999000000150</t>
  </si>
  <si>
    <t>БЕЗВОЗМЕЗДНЫЕ ПОСТУПЛЕНИЯ ОТ НЕГОСУДАРСТВЕННЫХ ОРГАНИЗАЦИЙ</t>
  </si>
  <si>
    <t>000 20400000000000150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</si>
  <si>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</si>
  <si>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</si>
  <si>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</si>
  <si>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КГС 20405099100000150</t>
  </si>
  <si>
    <t>ПРОЧИЕ БЕЗВОЗМЕЗДНЫЕ ПОСТУПЛЕНИЯ</t>
  </si>
  <si>
    <t>000 20700000000000150</t>
  </si>
  <si>
    <t>Прочие безвозмездные поступления в бюджеты сельских поселений</t>
  </si>
  <si>
    <t>000 20705000100000150</t>
  </si>
  <si>
    <t>КГС 20705030100000150</t>
  </si>
  <si>
    <t>План расходов на 01.01.2024</t>
  </si>
  <si>
    <t>Условно утвержденные расходы</t>
  </si>
  <si>
    <t>Другие вопросы в области национальной экономики</t>
  </si>
  <si>
    <t>Коммунальное хозяйство</t>
  </si>
  <si>
    <t>Центральный аппарат</t>
  </si>
  <si>
    <t>Членские взносы Совет (ассоциацию) муниципальных образований</t>
  </si>
  <si>
    <t>Мероприятия по обеспечению пожарной безопасности на территории муниципального образования поселения</t>
  </si>
  <si>
    <t>655П5S140Г</t>
  </si>
  <si>
    <t>Комплекс процессных мероприятий «Развитие коммунального хозяйства»</t>
  </si>
  <si>
    <t>Прочие мероприятия в области коммунального хозяйства</t>
  </si>
  <si>
    <t>Иные межбюджетные трансферты на осуществление части переданных полномочий по организации в границах поселения водоснабжения, водоотведения населения</t>
  </si>
  <si>
    <t>65406Т0010</t>
  </si>
  <si>
    <t>Х</t>
  </si>
  <si>
    <t>Уплата налога на имущество организаций и земельного налога</t>
  </si>
  <si>
    <t>Закупка товаров, работ, услуг в целях капитального ремонта государственного (муниципального) имущества</t>
  </si>
  <si>
    <t>0000000000</t>
  </si>
  <si>
    <t>Членские взносы совет (ассоциацию) муниципальных образований</t>
  </si>
  <si>
    <t>Ведомственная структура расходов бюджета поселения на 2024 год и на плановый период 2025 и 2026 годов</t>
  </si>
  <si>
    <t>Распределение бюджетных ассигнований бюджета поселения по целевым статьям (муниципальным программам Спасского сельсовета и непрограммным направлениям деятельности), разделам, подразделам, группам и подгруппам видов расходов классификации расходов на 2024 год и на плановый период 2025 и 2026 годов</t>
  </si>
  <si>
    <t>Расходы на оплату коммунальных услуг учреждений, включая автономные и бюджетные учреждения (рублей)</t>
  </si>
  <si>
    <t>65404Т0080</t>
  </si>
  <si>
    <t>65404Т0090</t>
  </si>
  <si>
    <t>Иные межбюджетные трансферты, передаваемые районному бюджету из бюджетов поселений на финансовое обеспечение части полномочий по организации досуга и обеспечению жителей услугами организации культуры и библиотечного обслуживания</t>
  </si>
  <si>
    <t>Иные межбюджетные трансферты, передаваемые районному бюджету из бюджетов поселений на повышение заработной платы работников муниципальных учреждений культуры</t>
  </si>
  <si>
    <t>65405Т0050</t>
  </si>
  <si>
    <t>65405Т0030</t>
  </si>
  <si>
    <t>65405Т0060</t>
  </si>
  <si>
    <t>65405Т0070</t>
  </si>
  <si>
    <t>Иные межбуджетные трансферты, передаваемые районному бюджету из бюжетов послений на осуществление части переданных полномочий по решению вопросов местного значения в соответствии с заключенными соглашениями по внешнему муниципальному финансовому контролю</t>
  </si>
  <si>
    <t>Иные межбуджетные трансферты, передаваемые районному бюджету из бюжетов послений на осуществление части  полномочий по решению вопросов местного значения в соответствии с заключенными соглашениями по внешнему муниципальному финансовому контролю</t>
  </si>
  <si>
    <t>Иные межбуджетные трансферты, передаваемые районному бюджету из бюжетов послений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</t>
  </si>
  <si>
    <t>Иные межбуджетные трансферты, передаваемые районному бюджету из бюжетов послений на осуществление части полномочий по подготовке проекта Устава муниципального образования, проектов муниципальных правовых актов о внесении изменений и дополнений в Устава муниципального образования, проектов муниципальных правовых актов</t>
  </si>
  <si>
    <t>Иные межбуджетные трансферты, передаваемые районному бюджету из бюжетов послений на осуществление части полномочий по подготовке документов и расчетов, необходимых для составления проектов бюджета, исполнения бюджета сельскихо поселений и полномочий по ведению бюджетного учета и формированию бюджетной отчетности</t>
  </si>
  <si>
    <t>РКЦ дог34 от 03.02.23</t>
  </si>
  <si>
    <t>РКЦ до\г 174от 28.06.22</t>
  </si>
  <si>
    <t xml:space="preserve"> Коммунсервис дог 68 от 18.07.22 реморт ДК долг</t>
  </si>
  <si>
    <t>Эра дог 31 от 07.11.2022 ремонт отопления ДК</t>
  </si>
  <si>
    <t>Все для школы, долг 2023</t>
  </si>
  <si>
    <t xml:space="preserve">РКЦ дог 263 от 19.07.2023 </t>
  </si>
  <si>
    <t>СТО план-график, размещение договора</t>
  </si>
  <si>
    <t>Ростелеком</t>
  </si>
  <si>
    <t>Семисотов</t>
  </si>
  <si>
    <t>СБИС и хостинг</t>
  </si>
  <si>
    <t>Коммунсерви ремонт моста доп работы</t>
  </si>
  <si>
    <t>остаток</t>
  </si>
  <si>
    <t>Приложение № 8</t>
  </si>
  <si>
    <t>235 10804020010000110</t>
  </si>
  <si>
    <t>235 10807170010000110</t>
  </si>
  <si>
    <t>235 10807175010000110</t>
  </si>
  <si>
    <t>235 10807175011000110</t>
  </si>
  <si>
    <t>235 11105035100000120</t>
  </si>
  <si>
    <t>235 11402053100000410</t>
  </si>
  <si>
    <t>235 11406025100000430</t>
  </si>
  <si>
    <t>235 20215001100000150</t>
  </si>
  <si>
    <t>235 20216001100000150</t>
  </si>
  <si>
    <t>235 20219999100000150</t>
  </si>
  <si>
    <t>235 20220216100000150</t>
  </si>
  <si>
    <t>235 2 02 20300 10 0000 150</t>
  </si>
  <si>
    <t>235 20235118100000150</t>
  </si>
  <si>
    <t>235 20249999100000150</t>
  </si>
  <si>
    <t>Инициативные платежи, зачисляемые в бюджеты сельских поселений (средства, поступающие на ремонт дома культуры)</t>
  </si>
  <si>
    <t>Инициативные платежи, зачисляемые в бюджеты сельских поселений (средства, поступающие на ремонт водопровода)</t>
  </si>
  <si>
    <t>Инициативные платежи, зачисляемые в бюджеты сельских поселений (средства, поступающие на благоустройство (устройство) детской (игровой, спортивной, спортивно-игровой) площадки)</t>
  </si>
  <si>
    <t>КГС 11715030100002150</t>
  </si>
  <si>
    <t>КГС 11715030100010150</t>
  </si>
  <si>
    <t>КГС 11715030100013150</t>
  </si>
  <si>
    <t>КГС 11715030100014150</t>
  </si>
  <si>
    <t>000 11715030100000150</t>
  </si>
  <si>
    <t>235 11715030100001150</t>
  </si>
  <si>
    <t>235 11715030100012150</t>
  </si>
  <si>
    <t>23520229999100000150</t>
  </si>
  <si>
    <t>Реализация инициативных проектов (благоустройство мест захоронений)</t>
  </si>
  <si>
    <t>Мероприятия по завершению реализации инициативных проектов (благоустройство мест захоронений)</t>
  </si>
  <si>
    <t>Реализация инициативных проектов (ремонт дома культуры)</t>
  </si>
  <si>
    <t>Мероприятия по завершению реализации инициативных проектов (ремонт дома культуры)</t>
  </si>
  <si>
    <t>Подготовка документов для внесения в государственный кадастр недвижимости сведений о границах муниципальных образований, границах населенных пунктов, территориальных зон</t>
  </si>
  <si>
    <t>65402S0410</t>
  </si>
  <si>
    <t>Источники финансирования дефицита бюджета МО Спасский сельсовет</t>
  </si>
  <si>
    <t>Код источника финансирования по КИВФ, КИВнФ</t>
  </si>
  <si>
    <t>Изменение остатков средств на счетах по учету средств бюджетов</t>
  </si>
  <si>
    <t>на 2024 год и на плановый период 2025 и 2026 годов</t>
  </si>
  <si>
    <t>Поступление доходов в бюджет поселения по кодам видов доходов, подвидов доходов на 2024 год и на плановый период 2025, 2026 годов</t>
  </si>
  <si>
    <t>Код дохода по бюджетной классификации</t>
  </si>
  <si>
    <t>Распределение бюджетных ассигнований бюджета поселения по разделам и подразделам классификации расходов бюджета поселения на 2024 год и на плановый период 2025 и 2026 годов</t>
  </si>
  <si>
    <t>Распределение бюджетных ассигнований бюджета поселения по разделам, подразделам, целевым статьям (муниципальным программам Спасского сельсовета и непрограммным направлениям деятельности), группам и подгруппам видов расходов классификации расходов бюджета на 2024 год и на плановый период 2025 и 2026 годов</t>
  </si>
  <si>
    <t>Капитальный ремонт  и ремонт автомобильных дорог общего пользования населенных пунктов</t>
  </si>
  <si>
    <t>Распределение межбюджетных трансфертов, передаваемых районному бюджету из бюджета Спасского сельсовета на осуществление части полномочий по решению вопросов местного значения в соответствии с заключенными соглашениями на 2024 год и на плановый период 2025, 2026 годов</t>
  </si>
  <si>
    <t>Распределение иных межбюджетных трансфертов, передаваемых районному бюджету из бюджета Спасского сельсовета на 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на 2024 год и на плановый период 2025, 2026 годов</t>
  </si>
  <si>
    <t>Распределение иных межбюджетных трансфертов, передаваемых районному бюджету из бюджета Спасского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2024 год и на плановый период 2025, 2026 годов</t>
  </si>
  <si>
    <t>Распределение иных межбюджетных трансфертов, передаваемых районному бюджету из бюджета Спасского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2024 год и на плановый период 2025, 2026 годов</t>
  </si>
  <si>
    <t>Распределение иных межбюджетных трансфертов, передаваемых районному бюджету из бюджета Спасского сельсовета на осуществление части полномочий органов местного самоуправления поселений Саракташского района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и полномочий по ведению бюджетного учета и формированию бюджетной отчетности администрации на 2024 год и на плановый период 2025, 2026 годов</t>
  </si>
  <si>
    <t>Распределение иных межбюджетных трансфертов, передаваемых районному бюджету из бюджета Спасского сельсовета на повышение заработной платы работников муниципальных учреждений культуры на 2024 год и на плановый период 2025, 2026 годов</t>
  </si>
  <si>
    <t>Распределение иных межбюджетных трансфертов, передаваемых районному бюджету из бюджета Спасского сельсовета на осуществление части полномочий по подготовке проекта Устава муниципального образования, проектов муниципальных правовых актов о внесении изменений и дополнении в Устав муниципального образования, проектов муниципальных правовых актов на 2024 год и на плановый период 2025, 2026 годов</t>
  </si>
  <si>
    <t xml:space="preserve">Основные параметры первоочередных расходов бюджета поселения на 2024 год </t>
  </si>
  <si>
    <t xml:space="preserve">от 27.12.2023 года № 123 </t>
  </si>
  <si>
    <t>655П5S170В</t>
  </si>
  <si>
    <t>655П5S1701</t>
  </si>
  <si>
    <t>655П5И170В</t>
  </si>
  <si>
    <t>655П5И1701</t>
  </si>
  <si>
    <t>Иные межбюджетные трансферты, передаваемые районному бюджету из бюджетов послений на осуществление части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</si>
  <si>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Иные межбюджетные трансферты, передаваемые районному бюджету из бюджетов послений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</si>
</sst>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_(* #,##0.00_);_(* \(#,##0.00\);_(* &quot;-&quot;??_);_(@_)"/>
    <numFmt numFmtId="166" formatCode="&quot;&quot;###,##0.00"/>
    <numFmt numFmtId="167" formatCode="000"/>
    <numFmt numFmtId="168" formatCode="00"/>
    <numFmt numFmtId="169" formatCode="0000000000"/>
    <numFmt numFmtId="170" formatCode="#,##0.00;[Red]\-#,##0.00;0.00"/>
    <numFmt numFmtId="171" formatCode="_-* #,##0_р_._-;\-* #,##0_р_._-;_-* &quot;-&quot;??_р_._-;_-@_-"/>
    <numFmt numFmtId="172" formatCode="_-* #,##0.0_р_._-;\-* #,##0.0_р_._-;_-* &quot;-&quot;??_р_._-;_-@_-"/>
  </numFmts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rgb="FFC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249">
    <xf numFmtId="0" fontId="0" fillId="0" borderId="0" xfId="0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9" fillId="0" borderId="0" xfId="0" applyFont="1"/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justify" vertical="top" wrapText="1"/>
    </xf>
    <xf numFmtId="0" fontId="12" fillId="0" borderId="0" xfId="0" applyFont="1" applyAlignment="1">
      <alignment horizontal="justify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0" xfId="0" applyFont="1" applyAlignment="1">
      <alignment horizontal="justify"/>
    </xf>
    <xf numFmtId="0" fontId="6" fillId="0" borderId="0" xfId="0" applyFont="1"/>
    <xf numFmtId="0" fontId="13" fillId="0" borderId="0" xfId="0" applyFont="1" applyAlignment="1">
      <alignment horizontal="right"/>
    </xf>
    <xf numFmtId="0" fontId="8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vertical="top" wrapText="1"/>
    </xf>
    <xf numFmtId="168" fontId="3" fillId="2" borderId="1" xfId="2" applyNumberFormat="1" applyFont="1" applyFill="1" applyBorder="1" applyAlignment="1" applyProtection="1">
      <alignment horizontal="right" vertical="top"/>
      <protection hidden="1"/>
    </xf>
    <xf numFmtId="169" fontId="3" fillId="2" borderId="1" xfId="2" applyNumberFormat="1" applyFont="1" applyFill="1" applyBorder="1" applyAlignment="1" applyProtection="1">
      <alignment horizontal="right" vertical="top"/>
      <protection hidden="1"/>
    </xf>
    <xf numFmtId="167" fontId="3" fillId="2" borderId="1" xfId="2" applyNumberFormat="1" applyFont="1" applyFill="1" applyBorder="1" applyAlignment="1" applyProtection="1">
      <alignment horizontal="right" vertical="top"/>
      <protection hidden="1"/>
    </xf>
    <xf numFmtId="169" fontId="3" fillId="2" borderId="1" xfId="2" applyNumberFormat="1" applyFont="1" applyFill="1" applyBorder="1" applyAlignment="1" applyProtection="1">
      <alignment horizontal="right" vertical="top" wrapText="1"/>
      <protection hidden="1"/>
    </xf>
    <xf numFmtId="168" fontId="3" fillId="2" borderId="1" xfId="2" applyNumberFormat="1" applyFont="1" applyFill="1" applyBorder="1" applyAlignment="1" applyProtection="1">
      <alignment horizontal="right" vertical="top" wrapText="1"/>
      <protection hidden="1"/>
    </xf>
    <xf numFmtId="167" fontId="3" fillId="2" borderId="1" xfId="2" applyNumberFormat="1" applyFont="1" applyFill="1" applyBorder="1" applyAlignment="1" applyProtection="1">
      <alignment horizontal="right" vertical="top" wrapText="1"/>
      <protection hidden="1"/>
    </xf>
    <xf numFmtId="4" fontId="3" fillId="2" borderId="1" xfId="2" applyNumberFormat="1" applyFont="1" applyFill="1" applyBorder="1" applyAlignment="1" applyProtection="1">
      <alignment horizontal="right" vertical="top"/>
      <protection hidden="1"/>
    </xf>
    <xf numFmtId="4" fontId="3" fillId="2" borderId="0" xfId="0" applyNumberFormat="1" applyFont="1" applyFill="1"/>
    <xf numFmtId="0" fontId="10" fillId="2" borderId="0" xfId="0" applyFont="1" applyFill="1" applyAlignment="1">
      <alignment vertical="center" wrapText="1"/>
    </xf>
    <xf numFmtId="4" fontId="3" fillId="2" borderId="1" xfId="2" applyNumberFormat="1" applyFont="1" applyFill="1" applyBorder="1" applyAlignment="1" applyProtection="1">
      <alignment vertical="top"/>
      <protection hidden="1"/>
    </xf>
    <xf numFmtId="168" fontId="15" fillId="2" borderId="1" xfId="2" applyNumberFormat="1" applyFont="1" applyFill="1" applyBorder="1" applyAlignment="1" applyProtection="1">
      <alignment horizontal="right" vertical="top" wrapText="1"/>
      <protection hidden="1"/>
    </xf>
    <xf numFmtId="167" fontId="15" fillId="2" borderId="1" xfId="2" applyNumberFormat="1" applyFont="1" applyFill="1" applyBorder="1" applyAlignment="1" applyProtection="1">
      <alignment horizontal="right" vertical="top" wrapText="1"/>
      <protection hidden="1"/>
    </xf>
    <xf numFmtId="166" fontId="17" fillId="2" borderId="1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7" fillId="2" borderId="0" xfId="3" applyNumberFormat="1" applyFont="1" applyFill="1" applyAlignment="1" applyProtection="1">
      <alignment horizontal="right"/>
      <protection hidden="1"/>
    </xf>
    <xf numFmtId="0" fontId="9" fillId="2" borderId="0" xfId="0" applyFont="1" applyFill="1" applyBorder="1" applyAlignment="1">
      <alignment horizontal="center" vertical="top" wrapText="1"/>
    </xf>
    <xf numFmtId="168" fontId="3" fillId="2" borderId="1" xfId="2" applyNumberFormat="1" applyFont="1" applyFill="1" applyBorder="1" applyAlignment="1" applyProtection="1">
      <alignment horizontal="center"/>
      <protection hidden="1"/>
    </xf>
    <xf numFmtId="170" fontId="3" fillId="2" borderId="1" xfId="2" applyNumberFormat="1" applyFont="1" applyFill="1" applyBorder="1" applyAlignment="1" applyProtection="1">
      <protection hidden="1"/>
    </xf>
    <xf numFmtId="168" fontId="2" fillId="2" borderId="1" xfId="2" applyNumberFormat="1" applyFont="1" applyFill="1" applyBorder="1" applyAlignment="1" applyProtection="1">
      <alignment horizontal="center"/>
      <protection hidden="1"/>
    </xf>
    <xf numFmtId="170" fontId="2" fillId="2" borderId="1" xfId="2" applyNumberFormat="1" applyFont="1" applyFill="1" applyBorder="1" applyAlignment="1" applyProtection="1">
      <protection hidden="1"/>
    </xf>
    <xf numFmtId="4" fontId="0" fillId="2" borderId="0" xfId="0" applyNumberFormat="1" applyFill="1"/>
    <xf numFmtId="169" fontId="22" fillId="2" borderId="1" xfId="2" applyNumberFormat="1" applyFont="1" applyFill="1" applyBorder="1" applyAlignment="1" applyProtection="1">
      <alignment horizontal="right" vertical="top" wrapText="1"/>
      <protection hidden="1"/>
    </xf>
    <xf numFmtId="169" fontId="15" fillId="2" borderId="1" xfId="2" applyNumberFormat="1" applyFont="1" applyFill="1" applyBorder="1" applyAlignment="1" applyProtection="1">
      <alignment horizontal="right" vertical="top" wrapText="1"/>
      <protection hidden="1"/>
    </xf>
    <xf numFmtId="4" fontId="15" fillId="2" borderId="1" xfId="2" applyNumberFormat="1" applyFont="1" applyFill="1" applyBorder="1" applyAlignment="1" applyProtection="1">
      <alignment horizontal="right" vertical="top"/>
      <protection hidden="1"/>
    </xf>
    <xf numFmtId="168" fontId="22" fillId="2" borderId="1" xfId="2" applyNumberFormat="1" applyFont="1" applyFill="1" applyBorder="1" applyAlignment="1" applyProtection="1">
      <alignment horizontal="right" vertical="top" wrapText="1"/>
      <protection hidden="1"/>
    </xf>
    <xf numFmtId="168" fontId="24" fillId="2" borderId="1" xfId="2" applyNumberFormat="1" applyFont="1" applyFill="1" applyBorder="1" applyAlignment="1" applyProtection="1">
      <alignment horizontal="right" vertical="top" wrapText="1"/>
      <protection hidden="1"/>
    </xf>
    <xf numFmtId="4" fontId="16" fillId="2" borderId="1" xfId="2" applyNumberFormat="1" applyFont="1" applyFill="1" applyBorder="1" applyAlignment="1" applyProtection="1">
      <alignment horizontal="right" vertical="top"/>
      <protection hidden="1"/>
    </xf>
    <xf numFmtId="0" fontId="3" fillId="2" borderId="0" xfId="2" applyNumberFormat="1" applyFont="1" applyFill="1" applyAlignment="1" applyProtection="1">
      <alignment horizontal="center" vertical="top"/>
      <protection hidden="1"/>
    </xf>
    <xf numFmtId="0" fontId="3" fillId="2" borderId="0" xfId="2" applyNumberFormat="1" applyFont="1" applyFill="1" applyAlignment="1" applyProtection="1">
      <alignment horizontal="center"/>
      <protection hidden="1"/>
    </xf>
    <xf numFmtId="0" fontId="3" fillId="2" borderId="0" xfId="3" applyNumberFormat="1" applyFont="1" applyFill="1" applyAlignment="1" applyProtection="1">
      <alignment horizontal="center" vertical="top" wrapText="1"/>
      <protection hidden="1"/>
    </xf>
    <xf numFmtId="0" fontId="3" fillId="2" borderId="0" xfId="3" applyNumberFormat="1" applyFont="1" applyFill="1" applyAlignment="1" applyProtection="1">
      <alignment vertical="distributed"/>
      <protection hidden="1"/>
    </xf>
    <xf numFmtId="49" fontId="3" fillId="2" borderId="1" xfId="2" applyNumberFormat="1" applyFont="1" applyFill="1" applyBorder="1" applyAlignment="1" applyProtection="1">
      <alignment horizontal="right" vertical="top" wrapText="1"/>
      <protection hidden="1"/>
    </xf>
    <xf numFmtId="0" fontId="3" fillId="2" borderId="1" xfId="0" applyFont="1" applyFill="1" applyBorder="1" applyAlignment="1">
      <alignment horizontal="center"/>
    </xf>
    <xf numFmtId="0" fontId="3" fillId="2" borderId="1" xfId="2" applyNumberFormat="1" applyFont="1" applyFill="1" applyBorder="1" applyAlignment="1" applyProtection="1">
      <alignment horizontal="center" vertical="center" wrapText="1"/>
      <protection hidden="1"/>
    </xf>
    <xf numFmtId="167" fontId="3" fillId="2" borderId="1" xfId="2" applyNumberFormat="1" applyFont="1" applyFill="1" applyBorder="1" applyAlignment="1" applyProtection="1">
      <alignment horizontal="left" vertical="top" wrapText="1"/>
      <protection hidden="1"/>
    </xf>
    <xf numFmtId="4" fontId="3" fillId="2" borderId="1" xfId="2" applyNumberFormat="1" applyFont="1" applyFill="1" applyBorder="1" applyAlignment="1" applyProtection="1">
      <alignment horizontal="right" vertical="center"/>
      <protection hidden="1"/>
    </xf>
    <xf numFmtId="167" fontId="16" fillId="2" borderId="1" xfId="2" applyNumberFormat="1" applyFont="1" applyFill="1" applyBorder="1" applyAlignment="1" applyProtection="1">
      <alignment vertical="distributed" wrapText="1"/>
      <protection hidden="1"/>
    </xf>
    <xf numFmtId="0" fontId="2" fillId="2" borderId="1" xfId="2" applyNumberFormat="1" applyFont="1" applyFill="1" applyBorder="1" applyAlignment="1" applyProtection="1">
      <alignment horizontal="left"/>
      <protection hidden="1"/>
    </xf>
    <xf numFmtId="0" fontId="2" fillId="2" borderId="1" xfId="2" applyNumberFormat="1" applyFont="1" applyFill="1" applyBorder="1" applyAlignment="1" applyProtection="1">
      <alignment horizontal="center"/>
      <protection hidden="1"/>
    </xf>
    <xf numFmtId="4" fontId="2" fillId="2" borderId="1" xfId="2" applyNumberFormat="1" applyFont="1" applyFill="1" applyBorder="1" applyAlignment="1" applyProtection="1">
      <protection hidden="1"/>
    </xf>
    <xf numFmtId="0" fontId="3" fillId="2" borderId="1" xfId="2" applyNumberFormat="1" applyFont="1" applyFill="1" applyBorder="1" applyAlignment="1" applyProtection="1">
      <alignment horizontal="center" vertical="top" wrapText="1"/>
      <protection hidden="1"/>
    </xf>
    <xf numFmtId="0" fontId="3" fillId="2" borderId="1" xfId="2" applyNumberFormat="1" applyFont="1" applyFill="1" applyBorder="1" applyAlignment="1" applyProtection="1">
      <alignment horizontal="left" vertical="top" wrapText="1"/>
      <protection hidden="1"/>
    </xf>
    <xf numFmtId="0" fontId="2" fillId="2" borderId="1" xfId="2" applyNumberFormat="1" applyFont="1" applyFill="1" applyBorder="1" applyAlignment="1" applyProtection="1">
      <alignment horizontal="left" vertical="top"/>
      <protection hidden="1"/>
    </xf>
    <xf numFmtId="0" fontId="2" fillId="2" borderId="1" xfId="2" applyNumberFormat="1" applyFont="1" applyFill="1" applyBorder="1" applyAlignment="1" applyProtection="1">
      <alignment horizontal="center" vertical="top" wrapText="1"/>
      <protection hidden="1"/>
    </xf>
    <xf numFmtId="4" fontId="2" fillId="2" borderId="1" xfId="2" applyNumberFormat="1" applyFont="1" applyFill="1" applyBorder="1" applyAlignment="1" applyProtection="1">
      <alignment horizontal="right" vertical="top"/>
      <protection hidden="1"/>
    </xf>
    <xf numFmtId="0" fontId="16" fillId="2" borderId="1" xfId="2" applyNumberFormat="1" applyFont="1" applyFill="1" applyBorder="1" applyAlignment="1" applyProtection="1">
      <alignment horizontal="left" vertical="top" wrapText="1"/>
      <protection hidden="1"/>
    </xf>
    <xf numFmtId="0" fontId="3" fillId="2" borderId="1" xfId="2" applyNumberFormat="1" applyFont="1" applyFill="1" applyBorder="1" applyAlignment="1" applyProtection="1">
      <alignment vertical="top" wrapText="1"/>
      <protection hidden="1"/>
    </xf>
    <xf numFmtId="167" fontId="3" fillId="2" borderId="1" xfId="2" applyNumberFormat="1" applyFont="1" applyFill="1" applyBorder="1" applyAlignment="1" applyProtection="1">
      <alignment vertical="top" wrapText="1"/>
      <protection hidden="1"/>
    </xf>
    <xf numFmtId="169" fontId="2" fillId="2" borderId="1" xfId="2" applyNumberFormat="1" applyFont="1" applyFill="1" applyBorder="1" applyAlignment="1" applyProtection="1">
      <alignment horizontal="right" vertical="top" wrapText="1"/>
      <protection hidden="1"/>
    </xf>
    <xf numFmtId="168" fontId="2" fillId="2" borderId="1" xfId="2" applyNumberFormat="1" applyFont="1" applyFill="1" applyBorder="1" applyAlignment="1" applyProtection="1">
      <alignment horizontal="right" vertical="top" wrapText="1"/>
      <protection hidden="1"/>
    </xf>
    <xf numFmtId="167" fontId="2" fillId="2" borderId="1" xfId="2" applyNumberFormat="1" applyFont="1" applyFill="1" applyBorder="1" applyAlignment="1" applyProtection="1">
      <alignment horizontal="right" vertical="top" wrapText="1"/>
      <protection hidden="1"/>
    </xf>
    <xf numFmtId="3" fontId="19" fillId="2" borderId="1" xfId="0" applyNumberFormat="1" applyFont="1" applyFill="1" applyBorder="1" applyAlignment="1">
      <alignment horizontal="right" vertical="top"/>
    </xf>
    <xf numFmtId="0" fontId="3" fillId="2" borderId="0" xfId="3" applyNumberFormat="1" applyFont="1" applyFill="1" applyAlignment="1" applyProtection="1">
      <alignment horizontal="right" vertical="top"/>
      <protection hidden="1"/>
    </xf>
    <xf numFmtId="0" fontId="3" fillId="2" borderId="0" xfId="0" applyFont="1" applyFill="1" applyAlignment="1">
      <alignment horizontal="right" vertical="top"/>
    </xf>
    <xf numFmtId="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10" fillId="2" borderId="0" xfId="0" applyFont="1" applyFill="1" applyAlignment="1">
      <alignment horizontal="right" vertical="top" wrapText="1"/>
    </xf>
    <xf numFmtId="0" fontId="10" fillId="2" borderId="0" xfId="0" applyFont="1" applyFill="1" applyBorder="1" applyAlignment="1">
      <alignment horizontal="center" vertical="top" wrapText="1"/>
    </xf>
    <xf numFmtId="0" fontId="3" fillId="2" borderId="1" xfId="2" applyNumberFormat="1" applyFont="1" applyFill="1" applyBorder="1" applyAlignment="1" applyProtection="1">
      <alignment horizontal="center" vertical="top"/>
      <protection hidden="1"/>
    </xf>
    <xf numFmtId="168" fontId="3" fillId="2" borderId="1" xfId="2" applyNumberFormat="1" applyFont="1" applyFill="1" applyBorder="1" applyAlignment="1" applyProtection="1">
      <alignment vertical="top" wrapText="1"/>
      <protection hidden="1"/>
    </xf>
    <xf numFmtId="168" fontId="22" fillId="2" borderId="1" xfId="2" applyNumberFormat="1" applyFont="1" applyFill="1" applyBorder="1" applyAlignment="1" applyProtection="1">
      <alignment vertical="top" wrapText="1"/>
      <protection hidden="1"/>
    </xf>
    <xf numFmtId="170" fontId="3" fillId="2" borderId="0" xfId="3" applyNumberFormat="1" applyFont="1" applyFill="1" applyAlignment="1" applyProtection="1">
      <alignment horizontal="right" vertical="top"/>
      <protection hidden="1"/>
    </xf>
    <xf numFmtId="169" fontId="16" fillId="2" borderId="1" xfId="2" applyNumberFormat="1" applyFont="1" applyFill="1" applyBorder="1" applyAlignment="1" applyProtection="1">
      <alignment horizontal="right" vertical="top" wrapText="1"/>
      <protection hidden="1"/>
    </xf>
    <xf numFmtId="0" fontId="2" fillId="2" borderId="1" xfId="2" applyNumberFormat="1" applyFont="1" applyFill="1" applyBorder="1" applyAlignment="1" applyProtection="1">
      <alignment vertical="top"/>
      <protection hidden="1"/>
    </xf>
    <xf numFmtId="0" fontId="3" fillId="2" borderId="0" xfId="3" applyNumberFormat="1" applyFont="1" applyFill="1" applyBorder="1" applyAlignment="1" applyProtection="1">
      <alignment horizontal="center" vertical="top"/>
      <protection hidden="1"/>
    </xf>
    <xf numFmtId="0" fontId="10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/>
    <xf numFmtId="0" fontId="13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center" wrapText="1"/>
    </xf>
    <xf numFmtId="4" fontId="3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justify" vertical="top" wrapText="1"/>
    </xf>
    <xf numFmtId="0" fontId="13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justify" vertical="top" wrapText="1"/>
    </xf>
    <xf numFmtId="3" fontId="13" fillId="2" borderId="0" xfId="0" applyNumberFormat="1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/>
    </xf>
    <xf numFmtId="0" fontId="0" fillId="2" borderId="0" xfId="0" applyFill="1" applyAlignment="1">
      <alignment vertical="top"/>
    </xf>
    <xf numFmtId="0" fontId="3" fillId="2" borderId="0" xfId="3" applyNumberFormat="1" applyFont="1" applyFill="1" applyAlignment="1" applyProtection="1">
      <alignment horizontal="right"/>
      <protection hidden="1"/>
    </xf>
    <xf numFmtId="0" fontId="0" fillId="2" borderId="0" xfId="0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right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right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horizontal="right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4" fontId="14" fillId="3" borderId="1" xfId="0" applyNumberFormat="1" applyFont="1" applyFill="1" applyBorder="1" applyAlignment="1">
      <alignment horizontal="right" wrapText="1"/>
    </xf>
    <xf numFmtId="4" fontId="14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vertical="top" wrapText="1"/>
    </xf>
    <xf numFmtId="167" fontId="15" fillId="2" borderId="1" xfId="2" applyNumberFormat="1" applyFont="1" applyFill="1" applyBorder="1" applyAlignment="1" applyProtection="1">
      <alignment vertical="distributed" wrapText="1"/>
      <protection hidden="1"/>
    </xf>
    <xf numFmtId="168" fontId="15" fillId="2" borderId="1" xfId="2" applyNumberFormat="1" applyFont="1" applyFill="1" applyBorder="1" applyAlignment="1" applyProtection="1">
      <alignment horizontal="center"/>
      <protection hidden="1"/>
    </xf>
    <xf numFmtId="170" fontId="15" fillId="2" borderId="1" xfId="2" applyNumberFormat="1" applyFont="1" applyFill="1" applyBorder="1" applyAlignment="1" applyProtection="1">
      <protection hidden="1"/>
    </xf>
    <xf numFmtId="167" fontId="2" fillId="2" borderId="1" xfId="2" applyNumberFormat="1" applyFont="1" applyFill="1" applyBorder="1" applyAlignment="1" applyProtection="1">
      <alignment vertical="distributed" wrapText="1"/>
      <protection hidden="1"/>
    </xf>
    <xf numFmtId="0" fontId="10" fillId="2" borderId="1" xfId="0" applyFont="1" applyFill="1" applyBorder="1" applyAlignment="1">
      <alignment horizontal="center" vertical="top"/>
    </xf>
    <xf numFmtId="167" fontId="15" fillId="2" borderId="1" xfId="2" applyNumberFormat="1" applyFont="1" applyFill="1" applyBorder="1" applyAlignment="1" applyProtection="1">
      <alignment horizontal="left" vertical="top" wrapText="1"/>
      <protection hidden="1"/>
    </xf>
    <xf numFmtId="0" fontId="27" fillId="2" borderId="1" xfId="2" applyNumberFormat="1" applyFont="1" applyFill="1" applyBorder="1" applyAlignment="1" applyProtection="1">
      <alignment horizontal="left" vertical="top" wrapText="1"/>
      <protection hidden="1"/>
    </xf>
    <xf numFmtId="169" fontId="27" fillId="2" borderId="1" xfId="2" applyNumberFormat="1" applyFont="1" applyFill="1" applyBorder="1" applyAlignment="1" applyProtection="1">
      <alignment horizontal="right" vertical="top" wrapText="1"/>
      <protection hidden="1"/>
    </xf>
    <xf numFmtId="0" fontId="2" fillId="2" borderId="0" xfId="3" applyNumberFormat="1" applyFont="1" applyFill="1" applyAlignment="1" applyProtection="1">
      <alignment horizontal="right"/>
      <protection hidden="1"/>
    </xf>
    <xf numFmtId="170" fontId="2" fillId="2" borderId="0" xfId="3" applyNumberFormat="1" applyFont="1" applyFill="1" applyAlignment="1" applyProtection="1">
      <alignment horizontal="right"/>
      <protection hidden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top"/>
    </xf>
    <xf numFmtId="164" fontId="2" fillId="2" borderId="0" xfId="5" applyNumberFormat="1" applyFont="1" applyFill="1" applyAlignment="1">
      <alignment vertical="top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5" applyNumberFormat="1" applyFont="1" applyFill="1" applyBorder="1"/>
    <xf numFmtId="0" fontId="2" fillId="2" borderId="0" xfId="3" applyNumberFormat="1" applyFont="1" applyFill="1" applyAlignment="1" applyProtection="1">
      <protection hidden="1"/>
    </xf>
    <xf numFmtId="170" fontId="2" fillId="2" borderId="0" xfId="3" applyNumberFormat="1" applyFont="1" applyFill="1" applyAlignment="1" applyProtection="1">
      <protection hidden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171" fontId="2" fillId="2" borderId="0" xfId="5" applyNumberFormat="1" applyFont="1" applyFill="1" applyAlignment="1">
      <alignment horizontal="center" wrapText="1"/>
    </xf>
    <xf numFmtId="164" fontId="2" fillId="2" borderId="0" xfId="5" applyNumberFormat="1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4" fontId="2" fillId="2" borderId="1" xfId="5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1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25" fillId="2" borderId="0" xfId="0" applyFont="1" applyFill="1" applyAlignment="1">
      <alignment horizontal="center" vertical="top"/>
    </xf>
    <xf numFmtId="0" fontId="2" fillId="2" borderId="0" xfId="3" applyNumberFormat="1" applyFont="1" applyFill="1" applyAlignment="1" applyProtection="1">
      <alignment vertical="top"/>
      <protection hidden="1"/>
    </xf>
    <xf numFmtId="0" fontId="2" fillId="2" borderId="0" xfId="3" applyNumberFormat="1" applyFont="1" applyFill="1" applyAlignment="1" applyProtection="1">
      <alignment horizontal="right" vertical="top"/>
      <protection hidden="1"/>
    </xf>
    <xf numFmtId="0" fontId="25" fillId="2" borderId="0" xfId="0" applyFont="1" applyFill="1" applyAlignment="1">
      <alignment vertical="top" wrapText="1"/>
    </xf>
    <xf numFmtId="170" fontId="2" fillId="2" borderId="0" xfId="3" applyNumberFormat="1" applyFont="1" applyFill="1" applyAlignment="1" applyProtection="1">
      <alignment vertical="top"/>
      <protection hidden="1"/>
    </xf>
    <xf numFmtId="170" fontId="2" fillId="2" borderId="0" xfId="3" applyNumberFormat="1" applyFont="1" applyFill="1" applyAlignment="1" applyProtection="1">
      <alignment horizontal="right" vertical="top"/>
      <protection hidden="1"/>
    </xf>
    <xf numFmtId="0" fontId="25" fillId="2" borderId="0" xfId="0" applyFont="1" applyFill="1" applyBorder="1" applyAlignment="1">
      <alignment vertical="top" wrapText="1"/>
    </xf>
    <xf numFmtId="0" fontId="25" fillId="2" borderId="0" xfId="0" applyFont="1" applyFill="1" applyBorder="1" applyAlignment="1">
      <alignment horizontal="right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/>
    </xf>
    <xf numFmtId="49" fontId="19" fillId="2" borderId="1" xfId="0" applyNumberFormat="1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left" vertical="top" wrapText="1"/>
    </xf>
    <xf numFmtId="3" fontId="19" fillId="2" borderId="1" xfId="0" applyNumberFormat="1" applyFont="1" applyFill="1" applyBorder="1" applyAlignment="1">
      <alignment vertical="top"/>
    </xf>
    <xf numFmtId="49" fontId="20" fillId="2" borderId="1" xfId="0" applyNumberFormat="1" applyFont="1" applyFill="1" applyBorder="1" applyAlignment="1">
      <alignment horizontal="center" vertical="top"/>
    </xf>
    <xf numFmtId="3" fontId="19" fillId="2" borderId="1" xfId="0" applyNumberFormat="1" applyFont="1" applyFill="1" applyBorder="1" applyAlignment="1">
      <alignment horizontal="right" vertical="top" wrapText="1"/>
    </xf>
    <xf numFmtId="3" fontId="19" fillId="2" borderId="1" xfId="5" applyNumberFormat="1" applyFont="1" applyFill="1" applyBorder="1" applyAlignment="1">
      <alignment horizontal="right" vertical="top" wrapText="1"/>
    </xf>
    <xf numFmtId="172" fontId="21" fillId="2" borderId="1" xfId="5" applyNumberFormat="1" applyFont="1" applyFill="1" applyBorder="1" applyAlignment="1">
      <alignment horizontal="right" vertical="top" wrapText="1"/>
    </xf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/>
    </xf>
    <xf numFmtId="0" fontId="19" fillId="2" borderId="1" xfId="0" applyNumberFormat="1" applyFont="1" applyFill="1" applyBorder="1" applyAlignment="1">
      <alignment horizontal="center" vertical="top"/>
    </xf>
    <xf numFmtId="171" fontId="19" fillId="2" borderId="1" xfId="5" applyNumberFormat="1" applyFont="1" applyFill="1" applyBorder="1" applyAlignment="1">
      <alignment horizontal="right" vertical="top" wrapText="1"/>
    </xf>
    <xf numFmtId="171" fontId="2" fillId="2" borderId="0" xfId="0" applyNumberFormat="1" applyFont="1" applyFill="1" applyAlignment="1">
      <alignment vertical="top"/>
    </xf>
    <xf numFmtId="4" fontId="3" fillId="4" borderId="1" xfId="2" applyNumberFormat="1" applyFont="1" applyFill="1" applyBorder="1" applyAlignment="1" applyProtection="1">
      <alignment horizontal="right" vertical="top"/>
      <protection hidden="1"/>
    </xf>
    <xf numFmtId="0" fontId="3" fillId="0" borderId="0" xfId="2" applyFont="1" applyFill="1" applyAlignment="1">
      <alignment horizontal="justify" vertical="top"/>
    </xf>
    <xf numFmtId="0" fontId="3" fillId="0" borderId="0" xfId="2" applyFont="1" applyFill="1" applyAlignment="1">
      <alignment vertical="top"/>
    </xf>
    <xf numFmtId="0" fontId="3" fillId="0" borderId="0" xfId="2" applyFont="1" applyFill="1" applyAlignment="1">
      <alignment horizontal="right" vertical="top"/>
    </xf>
    <xf numFmtId="0" fontId="3" fillId="0" borderId="0" xfId="3" applyNumberFormat="1" applyFont="1" applyFill="1" applyAlignment="1" applyProtection="1">
      <alignment horizontal="right" vertical="top"/>
      <protection hidden="1"/>
    </xf>
    <xf numFmtId="0" fontId="3" fillId="0" borderId="0" xfId="2" applyFont="1" applyFill="1"/>
    <xf numFmtId="0" fontId="3" fillId="0" borderId="0" xfId="0" quotePrefix="1" applyFont="1" applyFill="1" applyAlignment="1">
      <alignment vertical="top" wrapText="1"/>
    </xf>
    <xf numFmtId="170" fontId="3" fillId="0" borderId="0" xfId="3" applyNumberFormat="1" applyFont="1" applyFill="1" applyAlignment="1" applyProtection="1">
      <alignment horizontal="right" vertical="top"/>
      <protection hidden="1"/>
    </xf>
    <xf numFmtId="0" fontId="3" fillId="0" borderId="0" xfId="2" applyNumberFormat="1" applyFont="1" applyFill="1" applyAlignment="1" applyProtection="1">
      <alignment horizontal="justify" vertical="top"/>
      <protection hidden="1"/>
    </xf>
    <xf numFmtId="0" fontId="3" fillId="0" borderId="0" xfId="2" applyNumberFormat="1" applyFont="1" applyFill="1" applyAlignment="1" applyProtection="1">
      <alignment horizontal="right" vertical="top"/>
      <protection hidden="1"/>
    </xf>
    <xf numFmtId="0" fontId="3" fillId="0" borderId="0" xfId="2" applyNumberFormat="1" applyFont="1" applyFill="1" applyAlignment="1" applyProtection="1">
      <alignment horizontal="center" vertical="top"/>
      <protection hidden="1"/>
    </xf>
    <xf numFmtId="0" fontId="3" fillId="0" borderId="0" xfId="2" applyFont="1" applyFill="1" applyAlignment="1" applyProtection="1">
      <alignment vertical="top"/>
      <protection hidden="1"/>
    </xf>
    <xf numFmtId="0" fontId="3" fillId="0" borderId="0" xfId="2" applyFont="1" applyFill="1" applyAlignment="1" applyProtection="1">
      <alignment horizontal="right" vertical="top"/>
      <protection hidden="1"/>
    </xf>
    <xf numFmtId="0" fontId="3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>
      <alignment horizontal="center" vertical="top"/>
    </xf>
    <xf numFmtId="167" fontId="3" fillId="0" borderId="1" xfId="2" applyNumberFormat="1" applyFont="1" applyFill="1" applyBorder="1" applyAlignment="1" applyProtection="1">
      <alignment horizontal="left" vertical="top" wrapText="1"/>
      <protection hidden="1"/>
    </xf>
    <xf numFmtId="167" fontId="2" fillId="0" borderId="1" xfId="2" applyNumberFormat="1" applyFont="1" applyFill="1" applyBorder="1" applyAlignment="1" applyProtection="1">
      <alignment vertical="top" wrapText="1"/>
      <protection hidden="1"/>
    </xf>
    <xf numFmtId="168" fontId="2" fillId="0" borderId="1" xfId="2" applyNumberFormat="1" applyFont="1" applyFill="1" applyBorder="1" applyAlignment="1" applyProtection="1">
      <alignment vertical="top" wrapText="1"/>
      <protection hidden="1"/>
    </xf>
    <xf numFmtId="169" fontId="2" fillId="0" borderId="1" xfId="2" applyNumberFormat="1" applyFont="1" applyFill="1" applyBorder="1" applyAlignment="1" applyProtection="1">
      <alignment horizontal="right" vertical="top" wrapText="1"/>
      <protection hidden="1"/>
    </xf>
    <xf numFmtId="167" fontId="2" fillId="0" borderId="1" xfId="2" applyNumberFormat="1" applyFont="1" applyFill="1" applyBorder="1" applyAlignment="1" applyProtection="1">
      <alignment horizontal="right" vertical="top" wrapText="1"/>
      <protection hidden="1"/>
    </xf>
    <xf numFmtId="4" fontId="2" fillId="0" borderId="1" xfId="2" applyNumberFormat="1" applyFont="1" applyFill="1" applyBorder="1" applyAlignment="1" applyProtection="1">
      <alignment vertical="top"/>
      <protection hidden="1"/>
    </xf>
    <xf numFmtId="167" fontId="2" fillId="0" borderId="1" xfId="2" applyNumberFormat="1" applyFont="1" applyFill="1" applyBorder="1" applyAlignment="1" applyProtection="1">
      <alignment horizontal="left" vertical="top" wrapText="1"/>
      <protection hidden="1"/>
    </xf>
    <xf numFmtId="167" fontId="15" fillId="0" borderId="1" xfId="2" applyNumberFormat="1" applyFont="1" applyFill="1" applyBorder="1" applyAlignment="1" applyProtection="1">
      <alignment horizontal="left" vertical="top" wrapText="1"/>
      <protection hidden="1"/>
    </xf>
    <xf numFmtId="167" fontId="15" fillId="0" borderId="1" xfId="2" applyNumberFormat="1" applyFont="1" applyFill="1" applyBorder="1" applyAlignment="1" applyProtection="1">
      <alignment vertical="top" wrapText="1"/>
      <protection hidden="1"/>
    </xf>
    <xf numFmtId="168" fontId="15" fillId="0" borderId="1" xfId="2" applyNumberFormat="1" applyFont="1" applyFill="1" applyBorder="1" applyAlignment="1" applyProtection="1">
      <alignment vertical="top" wrapText="1"/>
      <protection hidden="1"/>
    </xf>
    <xf numFmtId="169" fontId="15" fillId="0" borderId="1" xfId="2" applyNumberFormat="1" applyFont="1" applyFill="1" applyBorder="1" applyAlignment="1" applyProtection="1">
      <alignment horizontal="right" vertical="top" wrapText="1"/>
      <protection hidden="1"/>
    </xf>
    <xf numFmtId="167" fontId="15" fillId="0" borderId="1" xfId="2" applyNumberFormat="1" applyFont="1" applyFill="1" applyBorder="1" applyAlignment="1" applyProtection="1">
      <alignment horizontal="right" vertical="top" wrapText="1"/>
      <protection hidden="1"/>
    </xf>
    <xf numFmtId="4" fontId="15" fillId="0" borderId="1" xfId="2" applyNumberFormat="1" applyFont="1" applyFill="1" applyBorder="1" applyAlignment="1" applyProtection="1">
      <alignment vertical="top"/>
      <protection hidden="1"/>
    </xf>
    <xf numFmtId="0" fontId="3" fillId="0" borderId="1" xfId="2" applyNumberFormat="1" applyFont="1" applyFill="1" applyBorder="1" applyAlignment="1" applyProtection="1">
      <alignment horizontal="left" vertical="top" wrapText="1"/>
      <protection hidden="1"/>
    </xf>
    <xf numFmtId="167" fontId="3" fillId="0" borderId="1" xfId="2" applyNumberFormat="1" applyFont="1" applyFill="1" applyBorder="1" applyAlignment="1" applyProtection="1">
      <alignment vertical="top" wrapText="1"/>
      <protection hidden="1"/>
    </xf>
    <xf numFmtId="168" fontId="22" fillId="0" borderId="1" xfId="2" applyNumberFormat="1" applyFont="1" applyFill="1" applyBorder="1" applyAlignment="1" applyProtection="1">
      <alignment vertical="top" wrapText="1"/>
      <protection hidden="1"/>
    </xf>
    <xf numFmtId="169" fontId="3" fillId="0" borderId="1" xfId="2" applyNumberFormat="1" applyFont="1" applyFill="1" applyBorder="1" applyAlignment="1" applyProtection="1">
      <alignment horizontal="right" vertical="top" wrapText="1"/>
      <protection hidden="1"/>
    </xf>
    <xf numFmtId="167" fontId="3" fillId="0" borderId="1" xfId="2" applyNumberFormat="1" applyFont="1" applyFill="1" applyBorder="1" applyAlignment="1" applyProtection="1">
      <alignment horizontal="right" vertical="top" wrapText="1"/>
      <protection hidden="1"/>
    </xf>
    <xf numFmtId="4" fontId="3" fillId="0" borderId="1" xfId="2" applyNumberFormat="1" applyFont="1" applyFill="1" applyBorder="1" applyAlignment="1" applyProtection="1">
      <alignment vertical="top"/>
      <protection hidden="1"/>
    </xf>
    <xf numFmtId="168" fontId="3" fillId="0" borderId="1" xfId="2" applyNumberFormat="1" applyFont="1" applyFill="1" applyBorder="1" applyAlignment="1" applyProtection="1">
      <alignment vertical="top" wrapText="1"/>
      <protection hidden="1"/>
    </xf>
    <xf numFmtId="0" fontId="16" fillId="0" borderId="1" xfId="2" applyNumberFormat="1" applyFont="1" applyFill="1" applyBorder="1" applyAlignment="1" applyProtection="1">
      <alignment horizontal="left" vertical="top" wrapText="1"/>
      <protection hidden="1"/>
    </xf>
    <xf numFmtId="167" fontId="16" fillId="0" borderId="1" xfId="2" applyNumberFormat="1" applyFont="1" applyFill="1" applyBorder="1" applyAlignment="1" applyProtection="1">
      <alignment vertical="top" wrapText="1"/>
      <protection hidden="1"/>
    </xf>
    <xf numFmtId="168" fontId="16" fillId="0" borderId="1" xfId="2" applyNumberFormat="1" applyFont="1" applyFill="1" applyBorder="1" applyAlignment="1" applyProtection="1">
      <alignment vertical="top" wrapText="1"/>
      <protection hidden="1"/>
    </xf>
    <xf numFmtId="169" fontId="16" fillId="0" borderId="1" xfId="2" applyNumberFormat="1" applyFont="1" applyFill="1" applyBorder="1" applyAlignment="1" applyProtection="1">
      <alignment horizontal="right" vertical="top" wrapText="1"/>
      <protection hidden="1"/>
    </xf>
    <xf numFmtId="167" fontId="16" fillId="0" borderId="1" xfId="2" applyNumberFormat="1" applyFont="1" applyFill="1" applyBorder="1" applyAlignment="1" applyProtection="1">
      <alignment horizontal="right" vertical="top" wrapText="1"/>
      <protection hidden="1"/>
    </xf>
    <xf numFmtId="4" fontId="16" fillId="0" borderId="1" xfId="2" applyNumberFormat="1" applyFont="1" applyFill="1" applyBorder="1" applyAlignment="1" applyProtection="1">
      <alignment vertical="top"/>
      <protection hidden="1"/>
    </xf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center" wrapText="1"/>
    </xf>
    <xf numFmtId="167" fontId="23" fillId="0" borderId="1" xfId="2" applyNumberFormat="1" applyFont="1" applyFill="1" applyBorder="1" applyAlignment="1" applyProtection="1">
      <alignment horizontal="right" vertical="top" wrapText="1"/>
      <protection hidden="1"/>
    </xf>
    <xf numFmtId="168" fontId="23" fillId="0" borderId="1" xfId="2" applyNumberFormat="1" applyFont="1" applyFill="1" applyBorder="1" applyAlignment="1" applyProtection="1">
      <alignment vertical="top" wrapText="1"/>
      <protection hidden="1"/>
    </xf>
    <xf numFmtId="169" fontId="22" fillId="0" borderId="1" xfId="2" applyNumberFormat="1" applyFont="1" applyFill="1" applyBorder="1" applyAlignment="1" applyProtection="1">
      <alignment horizontal="right" vertical="top" wrapText="1"/>
      <protection hidden="1"/>
    </xf>
    <xf numFmtId="166" fontId="10" fillId="0" borderId="1" xfId="0" applyNumberFormat="1" applyFont="1" applyFill="1" applyBorder="1" applyAlignment="1">
      <alignment horizontal="right" vertical="top" wrapText="1"/>
    </xf>
    <xf numFmtId="166" fontId="18" fillId="0" borderId="1" xfId="0" applyNumberFormat="1" applyFont="1" applyFill="1" applyBorder="1" applyAlignment="1">
      <alignment horizontal="right" vertical="top" wrapText="1"/>
    </xf>
    <xf numFmtId="0" fontId="2" fillId="0" borderId="1" xfId="2" applyNumberFormat="1" applyFont="1" applyFill="1" applyBorder="1" applyAlignment="1" applyProtection="1">
      <alignment vertical="top"/>
      <protection hidden="1"/>
    </xf>
    <xf numFmtId="0" fontId="2" fillId="0" borderId="1" xfId="2" applyNumberFormat="1" applyFont="1" applyFill="1" applyBorder="1" applyAlignment="1" applyProtection="1">
      <alignment horizontal="center" vertical="top" wrapText="1"/>
      <protection hidden="1"/>
    </xf>
    <xf numFmtId="4" fontId="3" fillId="0" borderId="0" xfId="2" applyNumberFormat="1" applyFont="1" applyFill="1" applyAlignment="1">
      <alignment vertical="top"/>
    </xf>
    <xf numFmtId="0" fontId="1" fillId="2" borderId="0" xfId="3" applyNumberFormat="1" applyFont="1" applyFill="1" applyAlignment="1" applyProtection="1">
      <alignment horizontal="right"/>
      <protection hidden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3" applyNumberFormat="1" applyFont="1" applyFill="1" applyAlignment="1" applyProtection="1">
      <alignment horizontal="right" vertical="top"/>
      <protection hidden="1"/>
    </xf>
    <xf numFmtId="0" fontId="6" fillId="2" borderId="0" xfId="0" quotePrefix="1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center" vertical="distributed"/>
    </xf>
    <xf numFmtId="0" fontId="26" fillId="2" borderId="0" xfId="0" applyFont="1" applyFill="1" applyBorder="1" applyAlignment="1">
      <alignment horizontal="center" vertical="top" wrapText="1"/>
    </xf>
    <xf numFmtId="0" fontId="2" fillId="0" borderId="0" xfId="2" applyFont="1" applyFill="1" applyAlignment="1">
      <alignment horizontal="center" vertical="top"/>
    </xf>
    <xf numFmtId="0" fontId="6" fillId="0" borderId="0" xfId="2" applyFont="1" applyFill="1" applyAlignment="1" applyProtection="1">
      <alignment horizontal="center" vertical="top"/>
      <protection hidden="1"/>
    </xf>
    <xf numFmtId="0" fontId="2" fillId="2" borderId="0" xfId="3" applyNumberFormat="1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7" xfId="4"/>
    <cellStyle name="Финансовый" xfId="5" builtinId="3"/>
  </cellStyles>
  <dxfs count="0"/>
  <tableStyles count="0" defaultTableStyle="TableStyleMedium2" defaultPivotStyle="PivotStyleLight16"/>
  <colors>
    <mruColors>
      <color rgb="FFFFF3CB"/>
      <color rgb="FFFFE799"/>
      <color rgb="FFCCECFF"/>
      <color rgb="FFEECFFB"/>
      <color rgb="FFC5E0B2"/>
      <color rgb="FFFFC000"/>
      <color rgb="FFD3D6F7"/>
      <color rgb="FFD4DAF6"/>
      <color rgb="FFDCE5E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34"/>
  <sheetViews>
    <sheetView zoomScaleNormal="100" workbookViewId="0">
      <selection activeCell="C23" sqref="C23"/>
    </sheetView>
  </sheetViews>
  <sheetFormatPr defaultColWidth="26" defaultRowHeight="12.75"/>
  <cols>
    <col min="1" max="1" width="26" style="94"/>
    <col min="2" max="2" width="42.28515625" style="94" customWidth="1"/>
    <col min="3" max="5" width="15.7109375" style="94" customWidth="1"/>
    <col min="6" max="16384" width="26" style="94"/>
  </cols>
  <sheetData>
    <row r="1" spans="1:5" ht="15" customHeight="1">
      <c r="C1" s="95"/>
      <c r="D1" s="95"/>
      <c r="E1" s="93" t="s">
        <v>69</v>
      </c>
    </row>
    <row r="2" spans="1:5" ht="15" customHeight="1">
      <c r="C2" s="95"/>
      <c r="D2" s="95"/>
      <c r="E2" s="93" t="s">
        <v>56</v>
      </c>
    </row>
    <row r="3" spans="1:5" ht="15" customHeight="1">
      <c r="C3" s="95"/>
      <c r="D3" s="95"/>
      <c r="E3" s="93" t="s">
        <v>264</v>
      </c>
    </row>
    <row r="4" spans="1:5" ht="15" customHeight="1">
      <c r="C4" s="95"/>
      <c r="D4" s="95"/>
      <c r="E4" s="93" t="s">
        <v>507</v>
      </c>
    </row>
    <row r="6" spans="1:5" ht="15">
      <c r="A6" s="235" t="s">
        <v>490</v>
      </c>
      <c r="B6" s="236"/>
      <c r="C6" s="236"/>
      <c r="D6" s="236"/>
      <c r="E6" s="236"/>
    </row>
    <row r="7" spans="1:5" ht="15">
      <c r="A7" s="237" t="s">
        <v>493</v>
      </c>
      <c r="B7" s="237"/>
      <c r="C7" s="237"/>
      <c r="D7" s="237"/>
      <c r="E7" s="237"/>
    </row>
    <row r="8" spans="1:5">
      <c r="A8" s="96"/>
      <c r="E8" s="97" t="s">
        <v>57</v>
      </c>
    </row>
    <row r="9" spans="1:5" ht="22.5">
      <c r="A9" s="98" t="s">
        <v>491</v>
      </c>
      <c r="B9" s="98" t="s">
        <v>0</v>
      </c>
      <c r="C9" s="98" t="s">
        <v>251</v>
      </c>
      <c r="D9" s="98" t="s">
        <v>265</v>
      </c>
      <c r="E9" s="98" t="s">
        <v>328</v>
      </c>
    </row>
    <row r="10" spans="1:5" ht="22.5">
      <c r="A10" s="98" t="s">
        <v>71</v>
      </c>
      <c r="B10" s="99" t="s">
        <v>72</v>
      </c>
      <c r="C10" s="100">
        <f>C11</f>
        <v>0</v>
      </c>
      <c r="D10" s="100">
        <f>D11</f>
        <v>0</v>
      </c>
      <c r="E10" s="100">
        <f>E11</f>
        <v>0</v>
      </c>
    </row>
    <row r="11" spans="1:5" ht="22.5">
      <c r="A11" s="98" t="s">
        <v>73</v>
      </c>
      <c r="B11" s="99" t="s">
        <v>492</v>
      </c>
      <c r="C11" s="100">
        <f>C12+C18</f>
        <v>0</v>
      </c>
      <c r="D11" s="100">
        <f>D12+D18</f>
        <v>0</v>
      </c>
      <c r="E11" s="100">
        <f>E12+E18</f>
        <v>0</v>
      </c>
    </row>
    <row r="12" spans="1:5">
      <c r="A12" s="98" t="s">
        <v>75</v>
      </c>
      <c r="B12" s="99" t="s">
        <v>76</v>
      </c>
      <c r="C12" s="100">
        <f>C13</f>
        <v>-9393195</v>
      </c>
      <c r="D12" s="100">
        <f t="shared" ref="C12:E14" si="0">D13</f>
        <v>-6674100</v>
      </c>
      <c r="E12" s="100">
        <f t="shared" si="0"/>
        <v>-8832300</v>
      </c>
    </row>
    <row r="13" spans="1:5">
      <c r="A13" s="98" t="s">
        <v>77</v>
      </c>
      <c r="B13" s="99" t="s">
        <v>78</v>
      </c>
      <c r="C13" s="100">
        <f t="shared" si="0"/>
        <v>-9393195</v>
      </c>
      <c r="D13" s="100">
        <f t="shared" si="0"/>
        <v>-6674100</v>
      </c>
      <c r="E13" s="100">
        <f t="shared" si="0"/>
        <v>-8832300</v>
      </c>
    </row>
    <row r="14" spans="1:5" ht="24.75" customHeight="1">
      <c r="A14" s="98" t="s">
        <v>79</v>
      </c>
      <c r="B14" s="99" t="s">
        <v>80</v>
      </c>
      <c r="C14" s="100">
        <f t="shared" si="0"/>
        <v>-9393195</v>
      </c>
      <c r="D14" s="100">
        <f t="shared" si="0"/>
        <v>-6674100</v>
      </c>
      <c r="E14" s="100">
        <f t="shared" si="0"/>
        <v>-8832300</v>
      </c>
    </row>
    <row r="15" spans="1:5" ht="22.5">
      <c r="A15" s="98" t="s">
        <v>81</v>
      </c>
      <c r="B15" s="99" t="s">
        <v>255</v>
      </c>
      <c r="C15" s="100">
        <f>-'Прил 2Р'!C115</f>
        <v>-9393195</v>
      </c>
      <c r="D15" s="100">
        <f>-'Прил 2Р'!D115</f>
        <v>-6674100</v>
      </c>
      <c r="E15" s="100">
        <f>-'Прил 2Р'!E115</f>
        <v>-8832300</v>
      </c>
    </row>
    <row r="16" spans="1:5">
      <c r="A16" s="98" t="s">
        <v>82</v>
      </c>
      <c r="B16" s="99" t="s">
        <v>83</v>
      </c>
      <c r="C16" s="100">
        <f t="shared" ref="C16:E18" si="1">C17</f>
        <v>9393195</v>
      </c>
      <c r="D16" s="100">
        <f t="shared" si="1"/>
        <v>6674100</v>
      </c>
      <c r="E16" s="100">
        <f>E17</f>
        <v>8832300</v>
      </c>
    </row>
    <row r="17" spans="1:5">
      <c r="A17" s="98" t="s">
        <v>84</v>
      </c>
      <c r="B17" s="99" t="s">
        <v>85</v>
      </c>
      <c r="C17" s="100">
        <f t="shared" si="1"/>
        <v>9393195</v>
      </c>
      <c r="D17" s="100">
        <f t="shared" si="1"/>
        <v>6674100</v>
      </c>
      <c r="E17" s="100">
        <f t="shared" si="1"/>
        <v>8832300</v>
      </c>
    </row>
    <row r="18" spans="1:5" ht="24.75" customHeight="1">
      <c r="A18" s="98" t="s">
        <v>86</v>
      </c>
      <c r="B18" s="99" t="s">
        <v>87</v>
      </c>
      <c r="C18" s="101">
        <f t="shared" si="1"/>
        <v>9393195</v>
      </c>
      <c r="D18" s="101">
        <f t="shared" si="1"/>
        <v>6674100</v>
      </c>
      <c r="E18" s="101">
        <f t="shared" si="1"/>
        <v>8832300</v>
      </c>
    </row>
    <row r="19" spans="1:5" ht="22.5">
      <c r="A19" s="98" t="s">
        <v>88</v>
      </c>
      <c r="B19" s="99" t="s">
        <v>256</v>
      </c>
      <c r="C19" s="101">
        <f>'прил 5Р'!G158</f>
        <v>9393195</v>
      </c>
      <c r="D19" s="101">
        <f>'прил 5Р'!H158</f>
        <v>6674100</v>
      </c>
      <c r="E19" s="101">
        <f>'прил 5Р'!I158</f>
        <v>8832300</v>
      </c>
    </row>
    <row r="20" spans="1:5" ht="21" customHeight="1">
      <c r="A20" s="98"/>
      <c r="B20" s="102" t="s">
        <v>197</v>
      </c>
      <c r="C20" s="100">
        <f>C21</f>
        <v>0</v>
      </c>
      <c r="D20" s="100">
        <f>D21</f>
        <v>0</v>
      </c>
      <c r="E20" s="100">
        <f>E21</f>
        <v>0</v>
      </c>
    </row>
    <row r="21" spans="1:5" ht="18">
      <c r="A21" s="103"/>
      <c r="B21" s="104"/>
      <c r="C21" s="105"/>
      <c r="D21" s="105"/>
      <c r="E21" s="105"/>
    </row>
    <row r="22" spans="1:5" ht="18">
      <c r="A22" s="103"/>
      <c r="B22" s="104"/>
      <c r="C22" s="105"/>
      <c r="D22" s="105"/>
      <c r="E22" s="105"/>
    </row>
    <row r="23" spans="1:5">
      <c r="C23" s="106"/>
      <c r="D23" s="106"/>
      <c r="E23" s="106"/>
    </row>
    <row r="24" spans="1:5">
      <c r="C24" s="106"/>
      <c r="D24" s="106"/>
      <c r="E24" s="106"/>
    </row>
    <row r="25" spans="1:5">
      <c r="C25" s="106"/>
      <c r="D25" s="106"/>
      <c r="E25" s="106"/>
    </row>
    <row r="26" spans="1:5">
      <c r="C26" s="106"/>
      <c r="D26" s="106"/>
      <c r="E26" s="106"/>
    </row>
    <row r="27" spans="1:5">
      <c r="C27" s="106"/>
      <c r="D27" s="106"/>
      <c r="E27" s="106"/>
    </row>
    <row r="28" spans="1:5">
      <c r="C28" s="106"/>
      <c r="D28" s="106"/>
      <c r="E28" s="106"/>
    </row>
    <row r="29" spans="1:5">
      <c r="C29" s="106"/>
      <c r="D29" s="106"/>
      <c r="E29" s="106"/>
    </row>
    <row r="30" spans="1:5">
      <c r="C30" s="106"/>
      <c r="D30" s="106"/>
      <c r="E30" s="106"/>
    </row>
    <row r="31" spans="1:5">
      <c r="C31" s="106"/>
      <c r="D31" s="106"/>
      <c r="E31" s="106"/>
    </row>
    <row r="32" spans="1:5">
      <c r="C32" s="106"/>
      <c r="D32" s="106"/>
      <c r="E32" s="106"/>
    </row>
    <row r="33" spans="3:5">
      <c r="C33" s="106"/>
      <c r="D33" s="106"/>
      <c r="E33" s="106"/>
    </row>
    <row r="34" spans="3:5">
      <c r="C34" s="106"/>
      <c r="D34" s="106"/>
      <c r="E34" s="106"/>
    </row>
  </sheetData>
  <mergeCells count="2"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2"/>
  <sheetViews>
    <sheetView workbookViewId="0">
      <selection activeCell="E5" sqref="E5"/>
    </sheetView>
  </sheetViews>
  <sheetFormatPr defaultRowHeight="12.75"/>
  <cols>
    <col min="1" max="1" width="9.140625" style="94"/>
    <col min="2" max="2" width="27" style="94" customWidth="1"/>
    <col min="3" max="3" width="17.28515625" style="94" customWidth="1"/>
    <col min="4" max="4" width="14.42578125" style="94" customWidth="1"/>
    <col min="5" max="5" width="19.140625" style="94" customWidth="1"/>
    <col min="6" max="16384" width="9.140625" style="94"/>
  </cols>
  <sheetData>
    <row r="1" spans="1:5">
      <c r="C1" s="110"/>
      <c r="D1" s="110"/>
      <c r="E1" s="231" t="s">
        <v>294</v>
      </c>
    </row>
    <row r="2" spans="1:5">
      <c r="C2" s="110"/>
      <c r="D2" s="110"/>
      <c r="E2" s="131" t="s">
        <v>56</v>
      </c>
    </row>
    <row r="3" spans="1:5">
      <c r="C3" s="110"/>
      <c r="D3" s="110"/>
      <c r="E3" s="131" t="s">
        <v>268</v>
      </c>
    </row>
    <row r="4" spans="1:5">
      <c r="B4" s="245"/>
      <c r="C4" s="245"/>
      <c r="D4" s="96"/>
      <c r="E4" s="132" t="str">
        <f>'прил 1Р'!E4</f>
        <v xml:space="preserve">от 27.12.2023 года № 123 </v>
      </c>
    </row>
    <row r="5" spans="1:5">
      <c r="B5" s="245"/>
      <c r="C5" s="245"/>
    </row>
    <row r="6" spans="1:5" ht="49.5" customHeight="1">
      <c r="A6" s="246" t="s">
        <v>499</v>
      </c>
      <c r="B6" s="246"/>
      <c r="C6" s="246"/>
      <c r="D6" s="246"/>
      <c r="E6" s="246"/>
    </row>
    <row r="7" spans="1:5">
      <c r="A7" s="133"/>
      <c r="B7" s="134"/>
      <c r="C7" s="135"/>
      <c r="D7" s="135"/>
      <c r="E7" s="136" t="s">
        <v>205</v>
      </c>
    </row>
    <row r="8" spans="1:5" ht="55.5" customHeight="1">
      <c r="A8" s="246" t="s">
        <v>500</v>
      </c>
      <c r="B8" s="246"/>
      <c r="C8" s="246"/>
      <c r="D8" s="246"/>
      <c r="E8" s="246"/>
    </row>
    <row r="9" spans="1:5">
      <c r="A9" s="137"/>
      <c r="B9" s="137"/>
      <c r="C9" s="137"/>
      <c r="D9" s="137"/>
      <c r="E9" s="138" t="s">
        <v>57</v>
      </c>
    </row>
    <row r="10" spans="1:5">
      <c r="A10" s="139" t="s">
        <v>91</v>
      </c>
      <c r="B10" s="140" t="s">
        <v>207</v>
      </c>
      <c r="C10" s="141" t="s">
        <v>251</v>
      </c>
      <c r="D10" s="141" t="s">
        <v>265</v>
      </c>
      <c r="E10" s="141" t="s">
        <v>328</v>
      </c>
    </row>
    <row r="11" spans="1:5">
      <c r="A11" s="142" t="s">
        <v>92</v>
      </c>
      <c r="B11" s="143" t="s">
        <v>249</v>
      </c>
      <c r="C11" s="144">
        <f>'прил 5Р'!G147</f>
        <v>2362500</v>
      </c>
      <c r="D11" s="144">
        <f>'прил 5Р'!H147</f>
        <v>2898900</v>
      </c>
      <c r="E11" s="144">
        <f>'прил 5Р'!I147</f>
        <v>2898900</v>
      </c>
    </row>
    <row r="12" spans="1:5">
      <c r="A12" s="142"/>
      <c r="B12" s="142" t="s">
        <v>201</v>
      </c>
      <c r="C12" s="144">
        <f>SUM(C11:C11)</f>
        <v>2362500</v>
      </c>
      <c r="D12" s="144">
        <f>SUM(D11:D11)</f>
        <v>2898900</v>
      </c>
      <c r="E12" s="144">
        <f>SUM(E11:E11)</f>
        <v>2898900</v>
      </c>
    </row>
  </sheetData>
  <mergeCells count="4">
    <mergeCell ref="B4:C4"/>
    <mergeCell ref="B5:C5"/>
    <mergeCell ref="A6:E6"/>
    <mergeCell ref="A8:E8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14"/>
  <sheetViews>
    <sheetView workbookViewId="0">
      <selection activeCell="E1" sqref="E1"/>
    </sheetView>
  </sheetViews>
  <sheetFormatPr defaultRowHeight="12.75"/>
  <cols>
    <col min="1" max="1" width="9.140625" style="94"/>
    <col min="2" max="2" width="27" style="94" customWidth="1"/>
    <col min="3" max="3" width="17.28515625" style="94" customWidth="1"/>
    <col min="4" max="4" width="14.42578125" style="94" customWidth="1"/>
    <col min="5" max="5" width="16.42578125" style="94" customWidth="1"/>
    <col min="6" max="16384" width="9.140625" style="94"/>
  </cols>
  <sheetData>
    <row r="1" spans="1:6">
      <c r="D1" s="110"/>
      <c r="E1" s="231" t="s">
        <v>294</v>
      </c>
      <c r="F1" s="145"/>
    </row>
    <row r="2" spans="1:6">
      <c r="D2" s="110"/>
      <c r="E2" s="131" t="s">
        <v>56</v>
      </c>
      <c r="F2" s="145"/>
    </row>
    <row r="3" spans="1:6">
      <c r="D3" s="110"/>
      <c r="E3" s="131" t="s">
        <v>268</v>
      </c>
      <c r="F3" s="145"/>
    </row>
    <row r="4" spans="1:6">
      <c r="C4" s="110"/>
      <c r="D4" s="110"/>
      <c r="E4" s="132" t="str">
        <f>'прил 1Р'!E4</f>
        <v xml:space="preserve">от 27.12.2023 года № 123 </v>
      </c>
      <c r="F4" s="146"/>
    </row>
    <row r="5" spans="1:6">
      <c r="B5" s="245"/>
      <c r="C5" s="245"/>
    </row>
    <row r="6" spans="1:6" ht="48.75" customHeight="1">
      <c r="A6" s="247" t="s">
        <v>499</v>
      </c>
      <c r="B6" s="247"/>
      <c r="C6" s="247"/>
      <c r="D6" s="247"/>
      <c r="E6" s="247"/>
      <c r="F6" s="147"/>
    </row>
    <row r="7" spans="1:6">
      <c r="A7" s="137"/>
      <c r="B7" s="137"/>
      <c r="C7" s="137"/>
    </row>
    <row r="8" spans="1:6">
      <c r="A8" s="137"/>
      <c r="B8" s="137"/>
      <c r="E8" s="148" t="s">
        <v>209</v>
      </c>
    </row>
    <row r="9" spans="1:6">
      <c r="A9" s="137"/>
      <c r="B9" s="137"/>
      <c r="E9" s="137"/>
    </row>
    <row r="10" spans="1:6" ht="50.25" customHeight="1">
      <c r="A10" s="247" t="s">
        <v>501</v>
      </c>
      <c r="B10" s="247"/>
      <c r="C10" s="247"/>
      <c r="D10" s="247"/>
      <c r="E10" s="247"/>
      <c r="F10" s="147"/>
    </row>
    <row r="11" spans="1:6">
      <c r="A11" s="137"/>
      <c r="B11" s="137"/>
      <c r="C11" s="137"/>
      <c r="D11" s="137"/>
      <c r="E11" s="138" t="s">
        <v>57</v>
      </c>
    </row>
    <row r="12" spans="1:6">
      <c r="A12" s="139" t="s">
        <v>91</v>
      </c>
      <c r="B12" s="140" t="s">
        <v>207</v>
      </c>
      <c r="C12" s="141" t="s">
        <v>251</v>
      </c>
      <c r="D12" s="141" t="s">
        <v>265</v>
      </c>
      <c r="E12" s="141" t="s">
        <v>328</v>
      </c>
    </row>
    <row r="13" spans="1:6">
      <c r="A13" s="142" t="s">
        <v>92</v>
      </c>
      <c r="B13" s="143" t="s">
        <v>249</v>
      </c>
      <c r="C13" s="144">
        <f>'прил 5Р'!G44</f>
        <v>33697</v>
      </c>
      <c r="D13" s="144">
        <f>'прил 5Р'!H44</f>
        <v>33697</v>
      </c>
      <c r="E13" s="144">
        <f>'прил 5Р'!I44</f>
        <v>33697</v>
      </c>
    </row>
    <row r="14" spans="1:6">
      <c r="A14" s="142"/>
      <c r="B14" s="142" t="s">
        <v>201</v>
      </c>
      <c r="C14" s="144">
        <f>SUM(C13:C13)</f>
        <v>33697</v>
      </c>
      <c r="D14" s="144">
        <f>SUM(D13:D13)</f>
        <v>33697</v>
      </c>
      <c r="E14" s="144">
        <f>SUM(E13:E13)</f>
        <v>33697</v>
      </c>
    </row>
  </sheetData>
  <mergeCells count="3">
    <mergeCell ref="B5:C5"/>
    <mergeCell ref="A6:E6"/>
    <mergeCell ref="A10:E10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12"/>
  <sheetViews>
    <sheetView zoomScaleNormal="100" workbookViewId="0">
      <selection activeCell="E1" sqref="E1"/>
    </sheetView>
  </sheetViews>
  <sheetFormatPr defaultRowHeight="12.75"/>
  <cols>
    <col min="1" max="1" width="9.140625" style="94"/>
    <col min="2" max="2" width="30.140625" style="94" customWidth="1"/>
    <col min="3" max="3" width="15.140625" style="94" customWidth="1"/>
    <col min="4" max="4" width="17.42578125" style="94" customWidth="1"/>
    <col min="5" max="5" width="14" style="94" customWidth="1"/>
    <col min="6" max="16384" width="9.140625" style="94"/>
  </cols>
  <sheetData>
    <row r="1" spans="1:6">
      <c r="C1" s="150"/>
      <c r="D1" s="145"/>
      <c r="E1" s="231" t="s">
        <v>294</v>
      </c>
      <c r="F1" s="131"/>
    </row>
    <row r="2" spans="1:6">
      <c r="C2" s="150"/>
      <c r="D2" s="145"/>
      <c r="E2" s="131" t="s">
        <v>56</v>
      </c>
      <c r="F2" s="131"/>
    </row>
    <row r="3" spans="1:6">
      <c r="C3" s="150"/>
      <c r="D3" s="145"/>
      <c r="E3" s="131" t="s">
        <v>268</v>
      </c>
      <c r="F3" s="131"/>
    </row>
    <row r="4" spans="1:6">
      <c r="C4" s="150"/>
      <c r="D4" s="146"/>
      <c r="E4" s="132" t="str">
        <f>'прил 1Р'!E4</f>
        <v xml:space="preserve">от 27.12.2023 года № 123 </v>
      </c>
      <c r="F4" s="132"/>
    </row>
    <row r="5" spans="1:6">
      <c r="C5" s="150"/>
    </row>
    <row r="6" spans="1:6" ht="54" customHeight="1">
      <c r="A6" s="247" t="s">
        <v>269</v>
      </c>
      <c r="B6" s="247"/>
      <c r="C6" s="247"/>
      <c r="D6" s="247"/>
      <c r="E6" s="247"/>
      <c r="F6" s="147"/>
    </row>
    <row r="7" spans="1:6">
      <c r="A7" s="137"/>
      <c r="C7" s="150"/>
      <c r="E7" s="232" t="s">
        <v>208</v>
      </c>
      <c r="F7" s="151"/>
    </row>
    <row r="8" spans="1:6" ht="53.25" customHeight="1">
      <c r="A8" s="247" t="s">
        <v>502</v>
      </c>
      <c r="B8" s="247"/>
      <c r="C8" s="247"/>
      <c r="D8" s="247"/>
      <c r="E8" s="247"/>
      <c r="F8" s="147"/>
    </row>
    <row r="9" spans="1:6">
      <c r="A9" s="137"/>
      <c r="B9" s="137"/>
      <c r="C9" s="150"/>
      <c r="E9" s="152" t="s">
        <v>57</v>
      </c>
    </row>
    <row r="10" spans="1:6">
      <c r="A10" s="139" t="s">
        <v>91</v>
      </c>
      <c r="B10" s="140" t="s">
        <v>207</v>
      </c>
      <c r="C10" s="141" t="s">
        <v>251</v>
      </c>
      <c r="D10" s="141" t="s">
        <v>265</v>
      </c>
      <c r="E10" s="141" t="s">
        <v>328</v>
      </c>
    </row>
    <row r="11" spans="1:6">
      <c r="A11" s="142" t="s">
        <v>92</v>
      </c>
      <c r="B11" s="143" t="s">
        <v>249</v>
      </c>
      <c r="C11" s="144">
        <f>'прил 5Р'!G34</f>
        <v>38500</v>
      </c>
      <c r="D11" s="144">
        <f>'прил 5Р'!H34</f>
        <v>38500</v>
      </c>
      <c r="E11" s="144">
        <f>'прил 5Р'!I34</f>
        <v>38500</v>
      </c>
    </row>
    <row r="12" spans="1:6">
      <c r="A12" s="142"/>
      <c r="B12" s="142" t="s">
        <v>201</v>
      </c>
      <c r="C12" s="144">
        <f>SUM(C11:C11)</f>
        <v>38500</v>
      </c>
      <c r="D12" s="144">
        <f>SUM(D11:D11)</f>
        <v>38500</v>
      </c>
      <c r="E12" s="144">
        <f>SUM(E11:E11)</f>
        <v>38500</v>
      </c>
    </row>
  </sheetData>
  <mergeCells count="2">
    <mergeCell ref="A6:E6"/>
    <mergeCell ref="A8:E8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14"/>
  <sheetViews>
    <sheetView zoomScaleNormal="100" workbookViewId="0">
      <selection activeCell="E1" sqref="E1"/>
    </sheetView>
  </sheetViews>
  <sheetFormatPr defaultRowHeight="12.75"/>
  <cols>
    <col min="1" max="1" width="9.140625" style="94"/>
    <col min="2" max="2" width="30.140625" style="94" customWidth="1"/>
    <col min="3" max="3" width="15.140625" style="94" customWidth="1"/>
    <col min="4" max="4" width="17.42578125" style="94" customWidth="1"/>
    <col min="5" max="5" width="14" style="94" customWidth="1"/>
    <col min="6" max="6" width="18.5703125" style="94" customWidth="1"/>
    <col min="7" max="16384" width="9.140625" style="94"/>
  </cols>
  <sheetData>
    <row r="1" spans="1:6">
      <c r="C1" s="110"/>
      <c r="D1" s="145"/>
      <c r="E1" s="231" t="s">
        <v>294</v>
      </c>
      <c r="F1" s="131"/>
    </row>
    <row r="2" spans="1:6">
      <c r="C2" s="110"/>
      <c r="D2" s="145"/>
      <c r="E2" s="131" t="s">
        <v>56</v>
      </c>
      <c r="F2" s="131"/>
    </row>
    <row r="3" spans="1:6">
      <c r="C3" s="110"/>
      <c r="D3" s="145"/>
      <c r="E3" s="131" t="s">
        <v>268</v>
      </c>
      <c r="F3" s="131"/>
    </row>
    <row r="4" spans="1:6">
      <c r="B4" s="245"/>
      <c r="C4" s="245"/>
      <c r="D4" s="146"/>
      <c r="E4" s="132" t="str">
        <f>'прил 1Р'!E4</f>
        <v xml:space="preserve">от 27.12.2023 года № 123 </v>
      </c>
      <c r="F4" s="132"/>
    </row>
    <row r="5" spans="1:6">
      <c r="B5" s="245"/>
      <c r="C5" s="245"/>
    </row>
    <row r="6" spans="1:6" ht="55.5" customHeight="1">
      <c r="A6" s="247" t="s">
        <v>499</v>
      </c>
      <c r="B6" s="247"/>
      <c r="C6" s="247"/>
      <c r="D6" s="247"/>
      <c r="E6" s="247"/>
      <c r="F6" s="147"/>
    </row>
    <row r="7" spans="1:6">
      <c r="A7" s="137"/>
      <c r="B7" s="137"/>
      <c r="C7" s="137"/>
    </row>
    <row r="8" spans="1:6">
      <c r="A8" s="137"/>
      <c r="B8" s="137"/>
      <c r="E8" s="233" t="s">
        <v>206</v>
      </c>
      <c r="F8" s="147"/>
    </row>
    <row r="9" spans="1:6">
      <c r="A9" s="137"/>
      <c r="B9" s="137"/>
      <c r="E9" s="137"/>
    </row>
    <row r="10" spans="1:6" ht="76.5" customHeight="1">
      <c r="A10" s="247" t="s">
        <v>503</v>
      </c>
      <c r="B10" s="247"/>
      <c r="C10" s="247"/>
      <c r="D10" s="247"/>
      <c r="E10" s="247"/>
      <c r="F10" s="147"/>
    </row>
    <row r="11" spans="1:6">
      <c r="A11" s="137"/>
      <c r="B11" s="137"/>
      <c r="C11" s="137"/>
      <c r="D11" s="137"/>
      <c r="E11" s="138" t="s">
        <v>57</v>
      </c>
    </row>
    <row r="12" spans="1:6">
      <c r="A12" s="139" t="s">
        <v>91</v>
      </c>
      <c r="B12" s="140" t="s">
        <v>207</v>
      </c>
      <c r="C12" s="141" t="s">
        <v>251</v>
      </c>
      <c r="D12" s="141" t="s">
        <v>265</v>
      </c>
      <c r="E12" s="141" t="s">
        <v>328</v>
      </c>
    </row>
    <row r="13" spans="1:6">
      <c r="A13" s="142" t="s">
        <v>92</v>
      </c>
      <c r="B13" s="143" t="s">
        <v>249</v>
      </c>
      <c r="C13" s="153">
        <f>'прил 5Р'!G38</f>
        <v>459775</v>
      </c>
      <c r="D13" s="153">
        <f>'прил 5Р'!H38</f>
        <v>460159</v>
      </c>
      <c r="E13" s="153">
        <f>'прил 5Р'!I38</f>
        <v>459793</v>
      </c>
    </row>
    <row r="14" spans="1:6">
      <c r="A14" s="142"/>
      <c r="B14" s="142" t="s">
        <v>201</v>
      </c>
      <c r="C14" s="144">
        <f>SUM(C13:C13)</f>
        <v>459775</v>
      </c>
      <c r="D14" s="144">
        <f>SUM(D13:D13)</f>
        <v>460159</v>
      </c>
      <c r="E14" s="144">
        <f>SUM(E13:E13)</f>
        <v>459793</v>
      </c>
    </row>
  </sheetData>
  <mergeCells count="4">
    <mergeCell ref="B4:C4"/>
    <mergeCell ref="B5:C5"/>
    <mergeCell ref="A6:E6"/>
    <mergeCell ref="A10:E10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14"/>
  <sheetViews>
    <sheetView workbookViewId="0">
      <selection activeCell="E16" sqref="E16"/>
    </sheetView>
  </sheetViews>
  <sheetFormatPr defaultRowHeight="12.75"/>
  <cols>
    <col min="1" max="1" width="9.140625" style="39"/>
    <col min="2" max="2" width="30.140625" style="39" customWidth="1"/>
    <col min="3" max="3" width="15.140625" style="39" customWidth="1"/>
    <col min="4" max="4" width="17.42578125" style="39" customWidth="1"/>
    <col min="5" max="5" width="14" style="39" customWidth="1"/>
    <col min="6" max="16384" width="9.140625" style="39"/>
  </cols>
  <sheetData>
    <row r="1" spans="1:6">
      <c r="A1" s="94"/>
      <c r="B1" s="94"/>
      <c r="C1" s="110"/>
      <c r="D1" s="145"/>
      <c r="E1" s="231" t="s">
        <v>294</v>
      </c>
    </row>
    <row r="2" spans="1:6">
      <c r="A2" s="94"/>
      <c r="B2" s="94"/>
      <c r="C2" s="110"/>
      <c r="D2" s="145"/>
      <c r="E2" s="131" t="s">
        <v>56</v>
      </c>
    </row>
    <row r="3" spans="1:6">
      <c r="A3" s="94"/>
      <c r="B3" s="94"/>
      <c r="C3" s="110"/>
      <c r="D3" s="145"/>
      <c r="E3" s="131" t="s">
        <v>268</v>
      </c>
    </row>
    <row r="4" spans="1:6">
      <c r="A4" s="94"/>
      <c r="B4" s="245"/>
      <c r="C4" s="245"/>
      <c r="D4" s="146"/>
      <c r="E4" s="132" t="str">
        <f>'Прил 7.1Р'!E4</f>
        <v xml:space="preserve">от 27.12.2023 года № 123 </v>
      </c>
    </row>
    <row r="5" spans="1:6">
      <c r="A5" s="94"/>
      <c r="B5" s="245"/>
      <c r="C5" s="245"/>
      <c r="D5" s="94"/>
      <c r="E5" s="94"/>
    </row>
    <row r="6" spans="1:6" ht="55.5" customHeight="1">
      <c r="A6" s="247" t="s">
        <v>499</v>
      </c>
      <c r="B6" s="247"/>
      <c r="C6" s="247"/>
      <c r="D6" s="247"/>
      <c r="E6" s="247"/>
      <c r="F6" s="154"/>
    </row>
    <row r="7" spans="1:6" ht="37.5" customHeight="1">
      <c r="A7" s="137"/>
      <c r="B7" s="94"/>
      <c r="C7" s="149"/>
      <c r="D7" s="150"/>
      <c r="E7" s="233" t="s">
        <v>210</v>
      </c>
      <c r="F7" s="155"/>
    </row>
    <row r="8" spans="1:6" ht="46.5" customHeight="1">
      <c r="A8" s="247" t="s">
        <v>504</v>
      </c>
      <c r="B8" s="247"/>
      <c r="C8" s="247"/>
      <c r="D8" s="247"/>
      <c r="E8" s="247"/>
      <c r="F8" s="156"/>
    </row>
    <row r="9" spans="1:6">
      <c r="A9" s="137"/>
      <c r="B9" s="137"/>
      <c r="C9" s="137"/>
      <c r="D9" s="137"/>
      <c r="E9" s="138" t="s">
        <v>57</v>
      </c>
    </row>
    <row r="10" spans="1:6">
      <c r="A10" s="139" t="s">
        <v>91</v>
      </c>
      <c r="B10" s="140" t="s">
        <v>207</v>
      </c>
      <c r="C10" s="141" t="s">
        <v>251</v>
      </c>
      <c r="D10" s="141" t="s">
        <v>265</v>
      </c>
      <c r="E10" s="141" t="s">
        <v>328</v>
      </c>
    </row>
    <row r="11" spans="1:6">
      <c r="A11" s="142" t="s">
        <v>92</v>
      </c>
      <c r="B11" s="143" t="s">
        <v>249</v>
      </c>
      <c r="C11" s="144">
        <f>'прил 5Р'!G149</f>
        <v>536400</v>
      </c>
      <c r="D11" s="144">
        <f>'прил 5Р'!H149</f>
        <v>0</v>
      </c>
      <c r="E11" s="144">
        <f>'прил 5Р'!I149</f>
        <v>0</v>
      </c>
    </row>
    <row r="12" spans="1:6">
      <c r="A12" s="142"/>
      <c r="B12" s="142" t="s">
        <v>201</v>
      </c>
      <c r="C12" s="144">
        <f>SUM(C11:C11)</f>
        <v>536400</v>
      </c>
      <c r="D12" s="144">
        <f>SUM(D11:D11)</f>
        <v>0</v>
      </c>
      <c r="E12" s="144">
        <f>SUM(E11:E11)</f>
        <v>0</v>
      </c>
    </row>
    <row r="13" spans="1:6">
      <c r="A13" s="94"/>
      <c r="B13" s="94"/>
      <c r="C13" s="94"/>
      <c r="D13" s="94"/>
      <c r="E13" s="94"/>
    </row>
    <row r="14" spans="1:6">
      <c r="A14" s="94"/>
      <c r="B14" s="94"/>
      <c r="C14" s="94"/>
      <c r="D14" s="94"/>
      <c r="E14" s="94"/>
    </row>
  </sheetData>
  <mergeCells count="4">
    <mergeCell ref="A6:E6"/>
    <mergeCell ref="A8:E8"/>
    <mergeCell ref="B4:C4"/>
    <mergeCell ref="B5:C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4"/>
  <sheetViews>
    <sheetView workbookViewId="0">
      <selection activeCell="E2" sqref="E2"/>
    </sheetView>
  </sheetViews>
  <sheetFormatPr defaultRowHeight="12.75"/>
  <cols>
    <col min="1" max="1" width="9.140625" style="94"/>
    <col min="2" max="2" width="30.140625" style="94" customWidth="1"/>
    <col min="3" max="3" width="15.140625" style="94" customWidth="1"/>
    <col min="4" max="4" width="17.42578125" style="94" customWidth="1"/>
    <col min="5" max="5" width="14" style="94" customWidth="1"/>
    <col min="6" max="16384" width="9.140625" style="94"/>
  </cols>
  <sheetData>
    <row r="1" spans="1:8">
      <c r="C1" s="110"/>
      <c r="D1" s="145"/>
      <c r="E1" s="231" t="s">
        <v>294</v>
      </c>
    </row>
    <row r="2" spans="1:8">
      <c r="C2" s="110"/>
      <c r="D2" s="145"/>
      <c r="E2" s="131" t="s">
        <v>56</v>
      </c>
    </row>
    <row r="3" spans="1:8">
      <c r="C3" s="110"/>
      <c r="D3" s="145"/>
      <c r="E3" s="131" t="s">
        <v>268</v>
      </c>
    </row>
    <row r="4" spans="1:8">
      <c r="B4" s="245"/>
      <c r="C4" s="245"/>
      <c r="D4" s="146"/>
      <c r="E4" s="132" t="str">
        <f>'Прил 7.1Р'!E4</f>
        <v xml:space="preserve">от 27.12.2023 года № 123 </v>
      </c>
    </row>
    <row r="5" spans="1:8">
      <c r="B5" s="245"/>
      <c r="C5" s="245"/>
    </row>
    <row r="6" spans="1:8" ht="52.5" customHeight="1">
      <c r="A6" s="247" t="s">
        <v>499</v>
      </c>
      <c r="B6" s="247"/>
      <c r="C6" s="247"/>
      <c r="D6" s="247"/>
      <c r="E6" s="247"/>
      <c r="F6" s="147"/>
      <c r="G6" s="147"/>
      <c r="H6" s="147"/>
    </row>
    <row r="7" spans="1:8">
      <c r="A7" s="137"/>
      <c r="B7" s="137"/>
      <c r="C7" s="137"/>
    </row>
    <row r="8" spans="1:8">
      <c r="A8" s="137"/>
      <c r="B8" s="137"/>
      <c r="E8" s="233" t="s">
        <v>254</v>
      </c>
    </row>
    <row r="9" spans="1:8">
      <c r="A9" s="137"/>
      <c r="B9" s="137"/>
      <c r="E9" s="137"/>
    </row>
    <row r="10" spans="1:8" ht="66.75" customHeight="1">
      <c r="A10" s="247" t="s">
        <v>505</v>
      </c>
      <c r="B10" s="247"/>
      <c r="C10" s="247"/>
      <c r="D10" s="247"/>
      <c r="E10" s="247"/>
      <c r="F10" s="147"/>
      <c r="G10" s="147"/>
      <c r="H10" s="147"/>
    </row>
    <row r="11" spans="1:8">
      <c r="A11" s="137"/>
      <c r="B11" s="137"/>
      <c r="C11" s="137"/>
      <c r="D11" s="137"/>
      <c r="E11" s="138" t="s">
        <v>57</v>
      </c>
    </row>
    <row r="12" spans="1:8">
      <c r="A12" s="139" t="s">
        <v>91</v>
      </c>
      <c r="B12" s="140" t="s">
        <v>207</v>
      </c>
      <c r="C12" s="141" t="s">
        <v>251</v>
      </c>
      <c r="D12" s="141" t="s">
        <v>265</v>
      </c>
      <c r="E12" s="141" t="s">
        <v>328</v>
      </c>
    </row>
    <row r="13" spans="1:8">
      <c r="A13" s="142" t="s">
        <v>92</v>
      </c>
      <c r="B13" s="143" t="s">
        <v>249</v>
      </c>
      <c r="C13" s="153">
        <f>'прил 5Р'!G36</f>
        <v>29400</v>
      </c>
      <c r="D13" s="153">
        <f>'прил 5Р'!H36</f>
        <v>29400</v>
      </c>
      <c r="E13" s="153">
        <f>'прил 5Р'!I36</f>
        <v>29400</v>
      </c>
    </row>
    <row r="14" spans="1:8">
      <c r="A14" s="142"/>
      <c r="B14" s="142" t="s">
        <v>201</v>
      </c>
      <c r="C14" s="144">
        <f>C13</f>
        <v>29400</v>
      </c>
      <c r="D14" s="144">
        <f t="shared" ref="D14:E14" si="0">D13</f>
        <v>29400</v>
      </c>
      <c r="E14" s="144">
        <f t="shared" si="0"/>
        <v>29400</v>
      </c>
    </row>
  </sheetData>
  <mergeCells count="4">
    <mergeCell ref="A6:E6"/>
    <mergeCell ref="A10:E10"/>
    <mergeCell ref="B4:C4"/>
    <mergeCell ref="B5:C5"/>
  </mergeCells>
  <pageMargins left="0.7" right="0.7" top="0.75" bottom="0.75" header="0.3" footer="0.3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43"/>
  <sheetViews>
    <sheetView tabSelected="1" zoomScaleNormal="100" workbookViewId="0">
      <selection activeCell="C25" sqref="C25"/>
    </sheetView>
  </sheetViews>
  <sheetFormatPr defaultRowHeight="12.75"/>
  <cols>
    <col min="1" max="1" width="6.85546875" style="134" customWidth="1"/>
    <col min="2" max="2" width="70.7109375" style="134" customWidth="1"/>
    <col min="3" max="3" width="16.42578125" style="134" customWidth="1"/>
    <col min="4" max="4" width="0" style="94" hidden="1" customWidth="1"/>
    <col min="5" max="16384" width="9.140625" style="94"/>
  </cols>
  <sheetData>
    <row r="1" spans="1:3" ht="17.25" customHeight="1">
      <c r="A1" s="157"/>
      <c r="B1" s="158"/>
      <c r="C1" s="234" t="s">
        <v>458</v>
      </c>
    </row>
    <row r="2" spans="1:3" ht="17.25" customHeight="1">
      <c r="A2" s="157"/>
      <c r="B2" s="158"/>
      <c r="C2" s="159" t="s">
        <v>56</v>
      </c>
    </row>
    <row r="3" spans="1:3" ht="17.25" customHeight="1">
      <c r="A3" s="157"/>
      <c r="B3" s="158"/>
      <c r="C3" s="159" t="s">
        <v>267</v>
      </c>
    </row>
    <row r="4" spans="1:3" ht="17.25" customHeight="1">
      <c r="A4" s="160"/>
      <c r="B4" s="161"/>
      <c r="C4" s="162" t="str">
        <f>'прил 1Р'!E4</f>
        <v xml:space="preserve">от 27.12.2023 года № 123 </v>
      </c>
    </row>
    <row r="5" spans="1:3">
      <c r="A5" s="160"/>
      <c r="B5" s="160"/>
      <c r="C5" s="161"/>
    </row>
    <row r="6" spans="1:3">
      <c r="A6" s="248" t="s">
        <v>506</v>
      </c>
      <c r="B6" s="248"/>
      <c r="C6" s="248"/>
    </row>
    <row r="7" spans="1:3">
      <c r="A7" s="163"/>
      <c r="B7" s="163"/>
      <c r="C7" s="164"/>
    </row>
    <row r="8" spans="1:3" ht="22.5">
      <c r="A8" s="165" t="s">
        <v>211</v>
      </c>
      <c r="B8" s="166" t="s">
        <v>0</v>
      </c>
      <c r="C8" s="165" t="s">
        <v>270</v>
      </c>
    </row>
    <row r="9" spans="1:3">
      <c r="A9" s="166">
        <v>1</v>
      </c>
      <c r="B9" s="166">
        <v>2</v>
      </c>
      <c r="C9" s="166">
        <v>3</v>
      </c>
    </row>
    <row r="10" spans="1:3" ht="24" customHeight="1">
      <c r="A10" s="167">
        <v>1</v>
      </c>
      <c r="B10" s="168" t="s">
        <v>263</v>
      </c>
      <c r="C10" s="169">
        <f>'прил 5Р'!G17+'прил 5Р'!G25</f>
        <v>1310000</v>
      </c>
    </row>
    <row r="11" spans="1:3" ht="30" customHeight="1">
      <c r="A11" s="167" t="s">
        <v>212</v>
      </c>
      <c r="B11" s="168" t="s">
        <v>213</v>
      </c>
      <c r="C11" s="77">
        <f>C10-C22</f>
        <v>1102555</v>
      </c>
    </row>
    <row r="12" spans="1:3" ht="30" customHeight="1">
      <c r="A12" s="167" t="s">
        <v>214</v>
      </c>
      <c r="B12" s="168" t="s">
        <v>215</v>
      </c>
      <c r="C12" s="77"/>
    </row>
    <row r="13" spans="1:3" ht="30" customHeight="1">
      <c r="A13" s="167" t="s">
        <v>216</v>
      </c>
      <c r="B13" s="168" t="s">
        <v>217</v>
      </c>
      <c r="C13" s="77"/>
    </row>
    <row r="14" spans="1:3" ht="21" customHeight="1">
      <c r="A14" s="170" t="s">
        <v>218</v>
      </c>
      <c r="B14" s="168" t="s">
        <v>219</v>
      </c>
      <c r="C14" s="77"/>
    </row>
    <row r="15" spans="1:3" ht="21" customHeight="1">
      <c r="A15" s="170"/>
      <c r="B15" s="168" t="s">
        <v>220</v>
      </c>
      <c r="C15" s="77"/>
    </row>
    <row r="16" spans="1:3" ht="21" customHeight="1">
      <c r="A16" s="170"/>
      <c r="B16" s="168" t="s">
        <v>221</v>
      </c>
      <c r="C16" s="77"/>
    </row>
    <row r="17" spans="1:4" ht="21" customHeight="1">
      <c r="A17" s="170" t="s">
        <v>222</v>
      </c>
      <c r="B17" s="168" t="s">
        <v>223</v>
      </c>
      <c r="C17" s="77"/>
    </row>
    <row r="18" spans="1:4" ht="21" customHeight="1">
      <c r="A18" s="170"/>
      <c r="B18" s="168" t="s">
        <v>220</v>
      </c>
      <c r="C18" s="77"/>
    </row>
    <row r="19" spans="1:4" ht="21" customHeight="1">
      <c r="A19" s="170"/>
      <c r="B19" s="168" t="s">
        <v>224</v>
      </c>
      <c r="C19" s="77"/>
    </row>
    <row r="20" spans="1:4" ht="21" customHeight="1">
      <c r="A20" s="170"/>
      <c r="B20" s="168" t="s">
        <v>225</v>
      </c>
      <c r="C20" s="77"/>
    </row>
    <row r="21" spans="1:4" ht="25.5" customHeight="1">
      <c r="A21" s="167" t="s">
        <v>226</v>
      </c>
      <c r="B21" s="168" t="s">
        <v>227</v>
      </c>
      <c r="C21" s="77"/>
    </row>
    <row r="22" spans="1:4" ht="25.5" customHeight="1">
      <c r="A22" s="167" t="s">
        <v>228</v>
      </c>
      <c r="B22" s="168" t="s">
        <v>229</v>
      </c>
      <c r="C22" s="77">
        <f>C24</f>
        <v>207445</v>
      </c>
    </row>
    <row r="23" spans="1:4" ht="21.75" customHeight="1">
      <c r="A23" s="167"/>
      <c r="B23" s="168" t="s">
        <v>230</v>
      </c>
      <c r="C23" s="171"/>
    </row>
    <row r="24" spans="1:4" ht="21.75" customHeight="1">
      <c r="A24" s="167"/>
      <c r="B24" s="168" t="s">
        <v>231</v>
      </c>
      <c r="C24" s="172">
        <v>207445</v>
      </c>
      <c r="D24" s="94">
        <f>18678.3*12*1.302*0.6</f>
        <v>175097.85551999998</v>
      </c>
    </row>
    <row r="25" spans="1:4" ht="21.75" customHeight="1">
      <c r="A25" s="167"/>
      <c r="B25" s="168" t="s">
        <v>232</v>
      </c>
      <c r="C25" s="173"/>
    </row>
    <row r="26" spans="1:4" ht="21.75" customHeight="1">
      <c r="A26" s="167" t="s">
        <v>183</v>
      </c>
      <c r="B26" s="168" t="s">
        <v>233</v>
      </c>
      <c r="C26" s="174">
        <v>2.6</v>
      </c>
    </row>
    <row r="27" spans="1:4" ht="27" customHeight="1">
      <c r="A27" s="167" t="s">
        <v>234</v>
      </c>
      <c r="B27" s="168" t="s">
        <v>235</v>
      </c>
      <c r="C27" s="174">
        <v>2</v>
      </c>
    </row>
    <row r="28" spans="1:4" ht="27" customHeight="1">
      <c r="A28" s="167" t="s">
        <v>236</v>
      </c>
      <c r="B28" s="168" t="s">
        <v>237</v>
      </c>
      <c r="C28" s="174"/>
    </row>
    <row r="29" spans="1:4" ht="27" customHeight="1">
      <c r="A29" s="167" t="s">
        <v>238</v>
      </c>
      <c r="B29" s="168" t="s">
        <v>239</v>
      </c>
      <c r="C29" s="174"/>
    </row>
    <row r="30" spans="1:4" ht="19.5" customHeight="1">
      <c r="A30" s="170" t="s">
        <v>240</v>
      </c>
      <c r="B30" s="168" t="s">
        <v>219</v>
      </c>
      <c r="C30" s="174"/>
    </row>
    <row r="31" spans="1:4" ht="19.5" customHeight="1">
      <c r="A31" s="170"/>
      <c r="B31" s="168" t="s">
        <v>220</v>
      </c>
      <c r="C31" s="174"/>
    </row>
    <row r="32" spans="1:4" ht="19.5" customHeight="1">
      <c r="A32" s="170"/>
      <c r="B32" s="168" t="s">
        <v>221</v>
      </c>
      <c r="C32" s="174"/>
    </row>
    <row r="33" spans="1:3" ht="19.5" customHeight="1">
      <c r="A33" s="170" t="s">
        <v>241</v>
      </c>
      <c r="B33" s="168" t="s">
        <v>223</v>
      </c>
      <c r="C33" s="174"/>
    </row>
    <row r="34" spans="1:3" ht="19.5" customHeight="1">
      <c r="A34" s="170"/>
      <c r="B34" s="168" t="s">
        <v>220</v>
      </c>
      <c r="C34" s="174"/>
    </row>
    <row r="35" spans="1:3" ht="19.5" customHeight="1">
      <c r="A35" s="170"/>
      <c r="B35" s="168" t="s">
        <v>224</v>
      </c>
      <c r="C35" s="175"/>
    </row>
    <row r="36" spans="1:3" ht="19.5" customHeight="1">
      <c r="A36" s="170"/>
      <c r="B36" s="168" t="s">
        <v>225</v>
      </c>
      <c r="C36" s="175"/>
    </row>
    <row r="37" spans="1:3" ht="26.25" customHeight="1">
      <c r="A37" s="167" t="s">
        <v>242</v>
      </c>
      <c r="B37" s="174" t="s">
        <v>227</v>
      </c>
      <c r="C37" s="175"/>
    </row>
    <row r="38" spans="1:3" ht="26.25" customHeight="1">
      <c r="A38" s="167" t="s">
        <v>243</v>
      </c>
      <c r="B38" s="174" t="s">
        <v>244</v>
      </c>
      <c r="C38" s="175">
        <v>0.6</v>
      </c>
    </row>
    <row r="39" spans="1:3" ht="21.75" customHeight="1">
      <c r="A39" s="167"/>
      <c r="B39" s="174" t="s">
        <v>230</v>
      </c>
      <c r="C39" s="175"/>
    </row>
    <row r="40" spans="1:3" ht="21.75" customHeight="1">
      <c r="A40" s="167"/>
      <c r="B40" s="174" t="s">
        <v>231</v>
      </c>
      <c r="C40" s="175">
        <v>0.6</v>
      </c>
    </row>
    <row r="41" spans="1:3" ht="21.75" customHeight="1">
      <c r="A41" s="167"/>
      <c r="B41" s="174" t="s">
        <v>232</v>
      </c>
      <c r="C41" s="175"/>
    </row>
    <row r="42" spans="1:3" ht="24.75" customHeight="1">
      <c r="A42" s="176">
        <v>3</v>
      </c>
      <c r="B42" s="168" t="s">
        <v>432</v>
      </c>
      <c r="C42" s="177">
        <f>'прил 5Р'!G82+'прил 5Р'!G145</f>
        <v>1031226.81</v>
      </c>
    </row>
    <row r="43" spans="1:3">
      <c r="C43" s="178"/>
    </row>
  </sheetData>
  <mergeCells count="1">
    <mergeCell ref="A6:C6"/>
  </mergeCells>
  <pageMargins left="0.25" right="0.25" top="0.75" bottom="0.75" header="0.3" footer="0.3"/>
  <pageSetup paperSize="9" scale="8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workbookViewId="0">
      <selection activeCell="C17" sqref="C17"/>
    </sheetView>
  </sheetViews>
  <sheetFormatPr defaultRowHeight="12.75"/>
  <cols>
    <col min="1" max="1" width="17.42578125" customWidth="1"/>
    <col min="2" max="2" width="24.5703125" customWidth="1"/>
    <col min="3" max="3" width="73.42578125" customWidth="1"/>
  </cols>
  <sheetData>
    <row r="1" spans="1:3" ht="18.75">
      <c r="C1" s="3" t="s">
        <v>89</v>
      </c>
    </row>
    <row r="2" spans="1:3" ht="18.75">
      <c r="C2" s="3" t="s">
        <v>90</v>
      </c>
    </row>
    <row r="3" spans="1:3" ht="18.75">
      <c r="C3" s="3" t="s">
        <v>162</v>
      </c>
    </row>
    <row r="4" spans="1:3" ht="18.75">
      <c r="C4" s="3" t="s">
        <v>163</v>
      </c>
    </row>
    <row r="5" spans="1:3" ht="18.75">
      <c r="A5" s="4"/>
    </row>
    <row r="6" spans="1:3" ht="18.75">
      <c r="A6" s="4"/>
    </row>
    <row r="7" spans="1:3" ht="18.75">
      <c r="A7" s="238" t="s">
        <v>93</v>
      </c>
      <c r="B7" s="238"/>
      <c r="C7" s="238"/>
    </row>
    <row r="8" spans="1:3" ht="18.75">
      <c r="A8" s="238" t="s">
        <v>94</v>
      </c>
      <c r="B8" s="238"/>
      <c r="C8" s="238"/>
    </row>
    <row r="9" spans="1:3" ht="19.5" thickBot="1">
      <c r="A9" s="1"/>
    </row>
    <row r="10" spans="1:3" ht="25.5" customHeight="1" thickBot="1">
      <c r="A10" s="6" t="s">
        <v>91</v>
      </c>
      <c r="B10" s="7" t="s">
        <v>59</v>
      </c>
      <c r="C10" s="7" t="s">
        <v>58</v>
      </c>
    </row>
    <row r="11" spans="1:3" ht="19.5" thickBot="1">
      <c r="A11" s="8" t="s">
        <v>92</v>
      </c>
      <c r="B11" s="9">
        <v>120</v>
      </c>
      <c r="C11" s="10" t="s">
        <v>161</v>
      </c>
    </row>
    <row r="12" spans="1:3" ht="18.75">
      <c r="A12" s="11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opLeftCell="A7" workbookViewId="0">
      <selection activeCell="C18" sqref="C18"/>
    </sheetView>
  </sheetViews>
  <sheetFormatPr defaultRowHeight="12.75"/>
  <cols>
    <col min="1" max="1" width="16.85546875" customWidth="1"/>
    <col min="2" max="2" width="37.85546875" customWidth="1"/>
    <col min="3" max="3" width="91.5703125" customWidth="1"/>
  </cols>
  <sheetData>
    <row r="1" spans="1:3" ht="18.75">
      <c r="A1" s="4"/>
      <c r="C1" s="20" t="s">
        <v>95</v>
      </c>
    </row>
    <row r="2" spans="1:3" ht="18.75">
      <c r="A2" s="4"/>
      <c r="C2" s="20" t="s">
        <v>90</v>
      </c>
    </row>
    <row r="3" spans="1:3" ht="18.75">
      <c r="A3" s="4" t="s">
        <v>130</v>
      </c>
      <c r="C3" s="20" t="s">
        <v>169</v>
      </c>
    </row>
    <row r="4" spans="1:3" ht="18.75">
      <c r="A4" s="4" t="s">
        <v>131</v>
      </c>
      <c r="C4" s="20" t="s">
        <v>170</v>
      </c>
    </row>
    <row r="5" spans="1:3" ht="18.75">
      <c r="A5" s="4"/>
    </row>
    <row r="6" spans="1:3" ht="18.75" customHeight="1">
      <c r="A6" s="239" t="s">
        <v>96</v>
      </c>
      <c r="B6" s="239"/>
      <c r="C6" s="239"/>
    </row>
    <row r="7" spans="1:3" ht="18.75" customHeight="1">
      <c r="A7" s="239"/>
      <c r="B7" s="239"/>
      <c r="C7" s="239"/>
    </row>
    <row r="8" spans="1:3" ht="15.75" thickBot="1">
      <c r="A8" s="18"/>
      <c r="B8" s="19"/>
      <c r="C8" s="19"/>
    </row>
    <row r="9" spans="1:3" ht="16.5" thickBot="1">
      <c r="A9" s="12" t="s">
        <v>59</v>
      </c>
      <c r="B9" s="13" t="s">
        <v>70</v>
      </c>
      <c r="C9" s="13" t="s">
        <v>58</v>
      </c>
    </row>
    <row r="10" spans="1:3" ht="35.1" customHeight="1" thickBot="1">
      <c r="A10" s="14">
        <v>120</v>
      </c>
      <c r="B10" s="15" t="s">
        <v>97</v>
      </c>
      <c r="C10" s="16" t="s">
        <v>168</v>
      </c>
    </row>
    <row r="11" spans="1:3" ht="68.25" customHeight="1" thickBot="1">
      <c r="A11" s="14">
        <v>120</v>
      </c>
      <c r="B11" s="17" t="s">
        <v>164</v>
      </c>
      <c r="C11" s="17" t="s">
        <v>98</v>
      </c>
    </row>
    <row r="12" spans="1:3" ht="61.5" customHeight="1" thickBot="1">
      <c r="A12" s="14">
        <v>120</v>
      </c>
      <c r="B12" s="17" t="s">
        <v>165</v>
      </c>
      <c r="C12" s="17" t="s">
        <v>32</v>
      </c>
    </row>
    <row r="13" spans="1:3" ht="60" customHeight="1" thickBot="1">
      <c r="A13" s="14">
        <v>120</v>
      </c>
      <c r="B13" s="17" t="s">
        <v>166</v>
      </c>
      <c r="C13" s="17" t="s">
        <v>99</v>
      </c>
    </row>
    <row r="14" spans="1:3" ht="66" customHeight="1" thickBot="1">
      <c r="A14" s="14">
        <v>120</v>
      </c>
      <c r="B14" s="17" t="s">
        <v>167</v>
      </c>
      <c r="C14" s="17" t="s">
        <v>100</v>
      </c>
    </row>
    <row r="15" spans="1:3" ht="35.1" customHeight="1" thickBot="1">
      <c r="A15" s="14">
        <v>120</v>
      </c>
      <c r="B15" s="17" t="s">
        <v>101</v>
      </c>
      <c r="C15" s="17" t="s">
        <v>102</v>
      </c>
    </row>
    <row r="16" spans="1:3" ht="66.75" customHeight="1" thickBot="1">
      <c r="A16" s="14">
        <v>120</v>
      </c>
      <c r="B16" s="17" t="s">
        <v>103</v>
      </c>
      <c r="C16" s="17" t="s">
        <v>104</v>
      </c>
    </row>
    <row r="17" spans="1:3" ht="61.5" customHeight="1" thickBot="1">
      <c r="A17" s="14">
        <v>120</v>
      </c>
      <c r="B17" s="17" t="s">
        <v>105</v>
      </c>
      <c r="C17" s="17" t="s">
        <v>106</v>
      </c>
    </row>
    <row r="18" spans="1:3" ht="69.75" customHeight="1" thickBot="1">
      <c r="A18" s="14">
        <v>120</v>
      </c>
      <c r="B18" s="17" t="s">
        <v>107</v>
      </c>
      <c r="C18" s="17" t="s">
        <v>108</v>
      </c>
    </row>
    <row r="19" spans="1:3" ht="70.5" customHeight="1" thickBot="1">
      <c r="A19" s="14">
        <v>120</v>
      </c>
      <c r="B19" s="17" t="s">
        <v>109</v>
      </c>
      <c r="C19" s="17" t="s">
        <v>110</v>
      </c>
    </row>
    <row r="20" spans="1:3" ht="35.1" customHeight="1" thickBot="1">
      <c r="A20" s="14">
        <v>120</v>
      </c>
      <c r="B20" s="17" t="s">
        <v>111</v>
      </c>
      <c r="C20" s="17" t="s">
        <v>112</v>
      </c>
    </row>
    <row r="21" spans="1:3" ht="35.1" customHeight="1" thickBot="1">
      <c r="A21" s="14">
        <v>120</v>
      </c>
      <c r="B21" s="17" t="s">
        <v>113</v>
      </c>
      <c r="C21" s="17" t="s">
        <v>114</v>
      </c>
    </row>
    <row r="22" spans="1:3" ht="35.1" customHeight="1" thickBot="1">
      <c r="A22" s="14">
        <v>120</v>
      </c>
      <c r="B22" s="17" t="s">
        <v>115</v>
      </c>
      <c r="C22" s="17" t="s">
        <v>116</v>
      </c>
    </row>
    <row r="23" spans="1:3" ht="35.1" customHeight="1" thickBot="1">
      <c r="A23" s="14">
        <v>120</v>
      </c>
      <c r="B23" s="15" t="s">
        <v>117</v>
      </c>
      <c r="C23" s="17" t="s">
        <v>118</v>
      </c>
    </row>
    <row r="24" spans="1:3" ht="35.1" customHeight="1" thickBot="1">
      <c r="A24" s="14">
        <v>120</v>
      </c>
      <c r="B24" s="15" t="s">
        <v>119</v>
      </c>
      <c r="C24" s="17" t="s">
        <v>120</v>
      </c>
    </row>
    <row r="25" spans="1:3" ht="35.1" customHeight="1" thickBot="1">
      <c r="A25" s="14">
        <v>120</v>
      </c>
      <c r="B25" s="15" t="s">
        <v>121</v>
      </c>
      <c r="C25" s="17" t="s">
        <v>122</v>
      </c>
    </row>
    <row r="26" spans="1:3" ht="35.1" customHeight="1" thickBot="1">
      <c r="A26" s="14">
        <v>120</v>
      </c>
      <c r="B26" s="15" t="s">
        <v>132</v>
      </c>
      <c r="C26" s="17" t="s">
        <v>123</v>
      </c>
    </row>
    <row r="27" spans="1:3" ht="35.1" customHeight="1" thickBot="1">
      <c r="A27" s="14">
        <v>120</v>
      </c>
      <c r="B27" s="15" t="s">
        <v>133</v>
      </c>
      <c r="C27" s="17" t="s">
        <v>124</v>
      </c>
    </row>
    <row r="28" spans="1:3" ht="35.1" customHeight="1" thickBot="1">
      <c r="A28" s="14">
        <v>120</v>
      </c>
      <c r="B28" s="15" t="s">
        <v>134</v>
      </c>
      <c r="C28" s="17" t="s">
        <v>125</v>
      </c>
    </row>
    <row r="29" spans="1:3" ht="35.1" customHeight="1" thickBot="1">
      <c r="A29" s="14">
        <v>120</v>
      </c>
      <c r="B29" s="15" t="s">
        <v>126</v>
      </c>
      <c r="C29" s="17" t="s">
        <v>127</v>
      </c>
    </row>
    <row r="30" spans="1:3" ht="35.1" customHeight="1" thickBot="1">
      <c r="A30" s="14">
        <v>120</v>
      </c>
      <c r="B30" s="15" t="s">
        <v>135</v>
      </c>
      <c r="C30" s="17" t="s">
        <v>42</v>
      </c>
    </row>
    <row r="31" spans="1:3" ht="35.1" customHeight="1" thickBot="1">
      <c r="A31" s="14">
        <v>120</v>
      </c>
      <c r="B31" s="15" t="s">
        <v>128</v>
      </c>
      <c r="C31" s="17" t="s">
        <v>129</v>
      </c>
    </row>
    <row r="32" spans="1:3" ht="15.75">
      <c r="A32" s="5"/>
    </row>
    <row r="33" spans="1:1" ht="15.75">
      <c r="A33" s="5"/>
    </row>
    <row r="34" spans="1:1" ht="15.75">
      <c r="A34" s="5"/>
    </row>
    <row r="35" spans="1:1" ht="15.75">
      <c r="A35" s="5"/>
    </row>
    <row r="36" spans="1:1" ht="15.75">
      <c r="A36" s="5"/>
    </row>
    <row r="37" spans="1:1" ht="15.75">
      <c r="A37" s="5"/>
    </row>
    <row r="38" spans="1:1" ht="15.75">
      <c r="A38" s="5"/>
    </row>
    <row r="39" spans="1:1" ht="15.75">
      <c r="A39" s="5"/>
    </row>
    <row r="40" spans="1:1" ht="15.75">
      <c r="A40" s="5"/>
    </row>
    <row r="41" spans="1:1" ht="15.75">
      <c r="A41" s="5"/>
    </row>
    <row r="42" spans="1:1" ht="15.75">
      <c r="A42" s="5"/>
    </row>
    <row r="43" spans="1:1" ht="15.75">
      <c r="A43" s="5"/>
    </row>
    <row r="44" spans="1:1" ht="15.75">
      <c r="A44" s="5"/>
    </row>
    <row r="45" spans="1:1" ht="15.75">
      <c r="A45" s="5"/>
    </row>
    <row r="46" spans="1:1" ht="15.75">
      <c r="A46" s="5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workbookViewId="0">
      <selection activeCell="B30" sqref="B30"/>
    </sheetView>
  </sheetViews>
  <sheetFormatPr defaultRowHeight="12.75"/>
  <cols>
    <col min="1" max="1" width="13" customWidth="1"/>
    <col min="2" max="2" width="30" customWidth="1"/>
    <col min="3" max="3" width="90.85546875" customWidth="1"/>
  </cols>
  <sheetData>
    <row r="1" spans="1:3" ht="18.75">
      <c r="A1" s="4" t="s">
        <v>156</v>
      </c>
      <c r="C1" s="20" t="s">
        <v>157</v>
      </c>
    </row>
    <row r="2" spans="1:3" ht="18.75">
      <c r="A2" s="4"/>
      <c r="C2" s="20" t="s">
        <v>90</v>
      </c>
    </row>
    <row r="3" spans="1:3" ht="18.75">
      <c r="A3" s="4" t="s">
        <v>158</v>
      </c>
      <c r="C3" s="20" t="s">
        <v>169</v>
      </c>
    </row>
    <row r="4" spans="1:3" ht="18.75">
      <c r="A4" s="4" t="s">
        <v>159</v>
      </c>
      <c r="C4" s="20" t="s">
        <v>172</v>
      </c>
    </row>
    <row r="5" spans="1:3" ht="15.75">
      <c r="A5" s="5"/>
    </row>
    <row r="6" spans="1:3" ht="18.75">
      <c r="A6" s="2"/>
    </row>
    <row r="7" spans="1:3" ht="18.75" customHeight="1">
      <c r="A7" s="239" t="s">
        <v>136</v>
      </c>
      <c r="B7" s="239"/>
      <c r="C7" s="239"/>
    </row>
    <row r="8" spans="1:3" ht="18.75" customHeight="1">
      <c r="A8" s="239"/>
      <c r="B8" s="239"/>
      <c r="C8" s="239"/>
    </row>
    <row r="9" spans="1:3" ht="15">
      <c r="A9" s="23"/>
      <c r="B9" s="19"/>
      <c r="C9" s="19"/>
    </row>
    <row r="10" spans="1:3" ht="15.75" thickBot="1">
      <c r="A10" s="23"/>
      <c r="B10" s="19"/>
      <c r="C10" s="19"/>
    </row>
    <row r="11" spans="1:3" ht="112.5" customHeight="1">
      <c r="A11" s="21" t="s">
        <v>59</v>
      </c>
      <c r="B11" s="21" t="s">
        <v>137</v>
      </c>
      <c r="C11" s="21" t="s">
        <v>58</v>
      </c>
    </row>
    <row r="12" spans="1:3" ht="20.100000000000001" customHeight="1" thickBot="1">
      <c r="A12" s="14">
        <v>120</v>
      </c>
      <c r="B12" s="22" t="s">
        <v>138</v>
      </c>
      <c r="C12" s="17" t="s">
        <v>171</v>
      </c>
    </row>
    <row r="13" spans="1:3" ht="20.100000000000001" customHeight="1" thickBot="1">
      <c r="A13" s="14">
        <v>120</v>
      </c>
      <c r="B13" s="22" t="s">
        <v>139</v>
      </c>
      <c r="C13" s="17" t="s">
        <v>140</v>
      </c>
    </row>
    <row r="14" spans="1:3" ht="20.100000000000001" customHeight="1" thickBot="1">
      <c r="A14" s="14">
        <v>120</v>
      </c>
      <c r="B14" s="22" t="s">
        <v>141</v>
      </c>
      <c r="C14" s="17" t="s">
        <v>74</v>
      </c>
    </row>
    <row r="15" spans="1:3" ht="20.100000000000001" customHeight="1" thickBot="1">
      <c r="A15" s="14">
        <v>120</v>
      </c>
      <c r="B15" s="22" t="s">
        <v>142</v>
      </c>
      <c r="C15" s="17" t="s">
        <v>143</v>
      </c>
    </row>
    <row r="16" spans="1:3" ht="20.100000000000001" customHeight="1" thickBot="1">
      <c r="A16" s="14">
        <v>120</v>
      </c>
      <c r="B16" s="22" t="s">
        <v>144</v>
      </c>
      <c r="C16" s="17" t="s">
        <v>145</v>
      </c>
    </row>
    <row r="17" spans="1:3" ht="20.100000000000001" customHeight="1" thickBot="1">
      <c r="A17" s="14">
        <v>120</v>
      </c>
      <c r="B17" s="22" t="s">
        <v>146</v>
      </c>
      <c r="C17" s="17" t="s">
        <v>147</v>
      </c>
    </row>
    <row r="18" spans="1:3" ht="20.100000000000001" customHeight="1" thickBot="1">
      <c r="A18" s="14">
        <v>120</v>
      </c>
      <c r="B18" s="22" t="s">
        <v>148</v>
      </c>
      <c r="C18" s="17" t="s">
        <v>149</v>
      </c>
    </row>
    <row r="19" spans="1:3" ht="20.100000000000001" customHeight="1" thickBot="1">
      <c r="A19" s="14">
        <v>120</v>
      </c>
      <c r="B19" s="22" t="s">
        <v>150</v>
      </c>
      <c r="C19" s="17" t="s">
        <v>83</v>
      </c>
    </row>
    <row r="20" spans="1:3" ht="20.100000000000001" customHeight="1" thickBot="1">
      <c r="A20" s="14">
        <v>120</v>
      </c>
      <c r="B20" s="22" t="s">
        <v>151</v>
      </c>
      <c r="C20" s="17" t="s">
        <v>85</v>
      </c>
    </row>
    <row r="21" spans="1:3" ht="20.100000000000001" customHeight="1" thickBot="1">
      <c r="A21" s="14">
        <v>120</v>
      </c>
      <c r="B21" s="22" t="s">
        <v>152</v>
      </c>
      <c r="C21" s="17" t="s">
        <v>153</v>
      </c>
    </row>
    <row r="22" spans="1:3" ht="20.100000000000001" customHeight="1" thickBot="1">
      <c r="A22" s="14">
        <v>120</v>
      </c>
      <c r="B22" s="22" t="s">
        <v>154</v>
      </c>
      <c r="C22" s="17" t="s">
        <v>155</v>
      </c>
    </row>
    <row r="23" spans="1:3" ht="18.75">
      <c r="A23" s="2"/>
    </row>
    <row r="24" spans="1:3" ht="15.75">
      <c r="A24" s="5"/>
    </row>
    <row r="25" spans="1:3" ht="15.75">
      <c r="A25" s="5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150"/>
  <sheetViews>
    <sheetView topLeftCell="A87" workbookViewId="0">
      <selection activeCell="A87" sqref="A1:XFD1048576"/>
    </sheetView>
  </sheetViews>
  <sheetFormatPr defaultRowHeight="12.75"/>
  <cols>
    <col min="1" max="1" width="21.28515625" style="107" customWidth="1"/>
    <col min="2" max="2" width="61.85546875" style="107" customWidth="1"/>
    <col min="3" max="5" width="14.85546875" style="39" customWidth="1"/>
    <col min="6" max="16384" width="9.140625" style="39"/>
  </cols>
  <sheetData>
    <row r="1" spans="1:7">
      <c r="E1" s="108" t="s">
        <v>314</v>
      </c>
      <c r="F1" s="109"/>
      <c r="G1" s="109"/>
    </row>
    <row r="2" spans="1:7">
      <c r="E2" s="108" t="str">
        <f>'прил 1Р'!E2</f>
        <v>к решению Совета депутатов</v>
      </c>
      <c r="F2" s="109"/>
      <c r="G2" s="109"/>
    </row>
    <row r="3" spans="1:7">
      <c r="E3" s="108" t="s">
        <v>267</v>
      </c>
      <c r="F3" s="110"/>
      <c r="G3" s="110"/>
    </row>
    <row r="4" spans="1:7">
      <c r="E4" s="108" t="e">
        <f>#REF!</f>
        <v>#REF!</v>
      </c>
      <c r="F4" s="110"/>
      <c r="G4" s="110"/>
    </row>
    <row r="6" spans="1:7" ht="36" customHeight="1">
      <c r="A6" s="240" t="s">
        <v>494</v>
      </c>
      <c r="B6" s="240"/>
      <c r="C6" s="240"/>
      <c r="D6" s="240"/>
      <c r="E6" s="240"/>
    </row>
    <row r="7" spans="1:7">
      <c r="D7" s="111"/>
      <c r="E7" s="97" t="s">
        <v>57</v>
      </c>
    </row>
    <row r="8" spans="1:7" ht="23.25" customHeight="1">
      <c r="A8" s="112" t="s">
        <v>495</v>
      </c>
      <c r="B8" s="113" t="s">
        <v>0</v>
      </c>
      <c r="C8" s="114">
        <v>2024</v>
      </c>
      <c r="D8" s="114">
        <v>2025</v>
      </c>
      <c r="E8" s="114">
        <v>2026</v>
      </c>
    </row>
    <row r="9" spans="1:7" ht="22.5">
      <c r="A9" s="112" t="s">
        <v>1</v>
      </c>
      <c r="B9" s="91" t="s">
        <v>160</v>
      </c>
      <c r="C9" s="115">
        <f>C10+C87</f>
        <v>9393195</v>
      </c>
      <c r="D9" s="115">
        <f>D10+D87</f>
        <v>6674100</v>
      </c>
      <c r="E9" s="115">
        <f>E10+E87</f>
        <v>8832300</v>
      </c>
    </row>
    <row r="10" spans="1:7" ht="12" customHeight="1">
      <c r="A10" s="112" t="s">
        <v>3</v>
      </c>
      <c r="B10" s="91" t="s">
        <v>2</v>
      </c>
      <c r="C10" s="115">
        <f>C11+C23+C33+C44+C55+C62+C71+C78</f>
        <v>3153495</v>
      </c>
      <c r="D10" s="115">
        <f>D11+D23+D33+D44+D55+D62+D71+D78</f>
        <v>2775000</v>
      </c>
      <c r="E10" s="115">
        <f>E11+E23+E33+E44+E55+E62+E71+E78</f>
        <v>2836000</v>
      </c>
    </row>
    <row r="11" spans="1:7" ht="12.75" customHeight="1">
      <c r="A11" s="112" t="s">
        <v>5</v>
      </c>
      <c r="B11" s="91" t="s">
        <v>4</v>
      </c>
      <c r="C11" s="115">
        <f t="shared" ref="C11:E11" si="0">C12</f>
        <v>446000</v>
      </c>
      <c r="D11" s="115">
        <f t="shared" si="0"/>
        <v>465000</v>
      </c>
      <c r="E11" s="115">
        <f t="shared" si="0"/>
        <v>485000</v>
      </c>
    </row>
    <row r="12" spans="1:7" ht="12.75" customHeight="1">
      <c r="A12" s="112" t="s">
        <v>7</v>
      </c>
      <c r="B12" s="91" t="s">
        <v>6</v>
      </c>
      <c r="C12" s="115">
        <f>C13+C15+C17+C19+C21</f>
        <v>446000</v>
      </c>
      <c r="D12" s="115">
        <f>D13+D15+D17+D19+D21</f>
        <v>465000</v>
      </c>
      <c r="E12" s="115">
        <f>E13+E15+E17+E19+E21</f>
        <v>485000</v>
      </c>
    </row>
    <row r="13" spans="1:7" ht="48.6" customHeight="1">
      <c r="A13" s="112" t="s">
        <v>9</v>
      </c>
      <c r="B13" s="91" t="s">
        <v>8</v>
      </c>
      <c r="C13" s="115">
        <f t="shared" ref="C13:E13" si="1">C14</f>
        <v>444000</v>
      </c>
      <c r="D13" s="115">
        <f t="shared" si="1"/>
        <v>463000</v>
      </c>
      <c r="E13" s="115">
        <f t="shared" si="1"/>
        <v>483000</v>
      </c>
    </row>
    <row r="14" spans="1:7" ht="69.75" customHeight="1">
      <c r="A14" s="116" t="s">
        <v>184</v>
      </c>
      <c r="B14" s="91" t="s">
        <v>262</v>
      </c>
      <c r="C14" s="117">
        <v>444000</v>
      </c>
      <c r="D14" s="117">
        <v>463000</v>
      </c>
      <c r="E14" s="117">
        <v>483000</v>
      </c>
    </row>
    <row r="15" spans="1:7" ht="68.25" hidden="1" customHeight="1">
      <c r="A15" s="112" t="s">
        <v>330</v>
      </c>
      <c r="B15" s="91" t="s">
        <v>329</v>
      </c>
      <c r="C15" s="115">
        <f t="shared" ref="C15:E15" si="2">C16</f>
        <v>0</v>
      </c>
      <c r="D15" s="115">
        <f t="shared" si="2"/>
        <v>0</v>
      </c>
      <c r="E15" s="115">
        <f t="shared" si="2"/>
        <v>0</v>
      </c>
    </row>
    <row r="16" spans="1:7" ht="81" hidden="1" customHeight="1">
      <c r="A16" s="116" t="s">
        <v>332</v>
      </c>
      <c r="B16" s="91" t="s">
        <v>331</v>
      </c>
      <c r="C16" s="117"/>
      <c r="D16" s="117"/>
      <c r="E16" s="117"/>
    </row>
    <row r="17" spans="1:5" ht="24" customHeight="1">
      <c r="A17" s="112" t="s">
        <v>334</v>
      </c>
      <c r="B17" s="91" t="s">
        <v>333</v>
      </c>
      <c r="C17" s="115">
        <f t="shared" ref="C17:E17" si="3">C18</f>
        <v>2000</v>
      </c>
      <c r="D17" s="115">
        <f t="shared" si="3"/>
        <v>2000</v>
      </c>
      <c r="E17" s="115">
        <f t="shared" si="3"/>
        <v>2000</v>
      </c>
    </row>
    <row r="18" spans="1:5" ht="48" customHeight="1">
      <c r="A18" s="116" t="s">
        <v>336</v>
      </c>
      <c r="B18" s="91" t="s">
        <v>335</v>
      </c>
      <c r="C18" s="117">
        <v>2000</v>
      </c>
      <c r="D18" s="117">
        <v>2000</v>
      </c>
      <c r="E18" s="117">
        <v>2000</v>
      </c>
    </row>
    <row r="19" spans="1:5" ht="57" hidden="1" customHeight="1">
      <c r="A19" s="116" t="s">
        <v>338</v>
      </c>
      <c r="B19" s="91" t="s">
        <v>337</v>
      </c>
      <c r="C19" s="115">
        <f t="shared" ref="C19:E19" si="4">C20</f>
        <v>0</v>
      </c>
      <c r="D19" s="115">
        <f t="shared" si="4"/>
        <v>0</v>
      </c>
      <c r="E19" s="115">
        <f t="shared" si="4"/>
        <v>0</v>
      </c>
    </row>
    <row r="20" spans="1:5" ht="72" hidden="1" customHeight="1">
      <c r="A20" s="116" t="s">
        <v>340</v>
      </c>
      <c r="B20" s="91" t="s">
        <v>339</v>
      </c>
      <c r="C20" s="117"/>
      <c r="D20" s="117"/>
      <c r="E20" s="117"/>
    </row>
    <row r="21" spans="1:5" ht="33.75" hidden="1">
      <c r="A21" s="116" t="s">
        <v>342</v>
      </c>
      <c r="B21" s="91" t="s">
        <v>341</v>
      </c>
      <c r="C21" s="115">
        <f t="shared" ref="C21:E21" si="5">C22</f>
        <v>0</v>
      </c>
      <c r="D21" s="115">
        <f t="shared" si="5"/>
        <v>0</v>
      </c>
      <c r="E21" s="115">
        <f t="shared" si="5"/>
        <v>0</v>
      </c>
    </row>
    <row r="22" spans="1:5" ht="33.75" hidden="1">
      <c r="A22" s="116" t="s">
        <v>343</v>
      </c>
      <c r="B22" s="91" t="s">
        <v>341</v>
      </c>
      <c r="C22" s="117"/>
      <c r="D22" s="117"/>
      <c r="E22" s="117"/>
    </row>
    <row r="23" spans="1:5" ht="22.5">
      <c r="A23" s="112" t="s">
        <v>11</v>
      </c>
      <c r="B23" s="91" t="s">
        <v>10</v>
      </c>
      <c r="C23" s="115">
        <f t="shared" ref="C23:E23" si="6">C24</f>
        <v>1028000</v>
      </c>
      <c r="D23" s="115">
        <f t="shared" si="6"/>
        <v>1051000</v>
      </c>
      <c r="E23" s="115">
        <f t="shared" si="6"/>
        <v>1091000</v>
      </c>
    </row>
    <row r="24" spans="1:5" ht="22.5">
      <c r="A24" s="112" t="s">
        <v>13</v>
      </c>
      <c r="B24" s="91" t="s">
        <v>12</v>
      </c>
      <c r="C24" s="115">
        <f t="shared" ref="C24:E24" si="7">C25+C27+C29+C31</f>
        <v>1028000</v>
      </c>
      <c r="D24" s="115">
        <f t="shared" si="7"/>
        <v>1051000</v>
      </c>
      <c r="E24" s="115">
        <f t="shared" si="7"/>
        <v>1091000</v>
      </c>
    </row>
    <row r="25" spans="1:5" ht="45">
      <c r="A25" s="116" t="s">
        <v>344</v>
      </c>
      <c r="B25" s="91" t="s">
        <v>14</v>
      </c>
      <c r="C25" s="115">
        <f t="shared" ref="C25:E25" si="8">C26</f>
        <v>536000</v>
      </c>
      <c r="D25" s="115">
        <f t="shared" si="8"/>
        <v>547000</v>
      </c>
      <c r="E25" s="115">
        <f t="shared" si="8"/>
        <v>568000</v>
      </c>
    </row>
    <row r="26" spans="1:5" ht="67.5">
      <c r="A26" s="116" t="s">
        <v>345</v>
      </c>
      <c r="B26" s="91" t="s">
        <v>185</v>
      </c>
      <c r="C26" s="117">
        <v>536000</v>
      </c>
      <c r="D26" s="117">
        <v>547000</v>
      </c>
      <c r="E26" s="117">
        <v>568000</v>
      </c>
    </row>
    <row r="27" spans="1:5" ht="57" customHeight="1">
      <c r="A27" s="116" t="s">
        <v>346</v>
      </c>
      <c r="B27" s="91" t="s">
        <v>15</v>
      </c>
      <c r="C27" s="115">
        <f t="shared" ref="C27:E27" si="9">C28</f>
        <v>3000</v>
      </c>
      <c r="D27" s="115">
        <f t="shared" si="9"/>
        <v>3000</v>
      </c>
      <c r="E27" s="115">
        <f t="shared" si="9"/>
        <v>3000</v>
      </c>
    </row>
    <row r="28" spans="1:5" ht="79.5" customHeight="1">
      <c r="A28" s="116" t="s">
        <v>347</v>
      </c>
      <c r="B28" s="91" t="s">
        <v>186</v>
      </c>
      <c r="C28" s="117">
        <v>3000</v>
      </c>
      <c r="D28" s="117">
        <v>3000</v>
      </c>
      <c r="E28" s="117">
        <v>3000</v>
      </c>
    </row>
    <row r="29" spans="1:5" ht="45" customHeight="1">
      <c r="A29" s="116" t="s">
        <v>348</v>
      </c>
      <c r="B29" s="91" t="s">
        <v>16</v>
      </c>
      <c r="C29" s="115">
        <f t="shared" ref="C29:E29" si="10">C30</f>
        <v>556000</v>
      </c>
      <c r="D29" s="115">
        <f t="shared" si="10"/>
        <v>569000</v>
      </c>
      <c r="E29" s="115">
        <f t="shared" si="10"/>
        <v>592000</v>
      </c>
    </row>
    <row r="30" spans="1:5" ht="69" customHeight="1">
      <c r="A30" s="116" t="s">
        <v>349</v>
      </c>
      <c r="B30" s="91" t="s">
        <v>187</v>
      </c>
      <c r="C30" s="117">
        <v>556000</v>
      </c>
      <c r="D30" s="117">
        <v>569000</v>
      </c>
      <c r="E30" s="117">
        <v>592000</v>
      </c>
    </row>
    <row r="31" spans="1:5" ht="45" customHeight="1">
      <c r="A31" s="116" t="s">
        <v>350</v>
      </c>
      <c r="B31" s="91" t="s">
        <v>17</v>
      </c>
      <c r="C31" s="115">
        <f t="shared" ref="C31:E31" si="11">C32</f>
        <v>-67000</v>
      </c>
      <c r="D31" s="115">
        <f t="shared" si="11"/>
        <v>-68000</v>
      </c>
      <c r="E31" s="115">
        <f t="shared" si="11"/>
        <v>-72000</v>
      </c>
    </row>
    <row r="32" spans="1:5" ht="69" customHeight="1">
      <c r="A32" s="116" t="s">
        <v>351</v>
      </c>
      <c r="B32" s="91" t="s">
        <v>188</v>
      </c>
      <c r="C32" s="117">
        <v>-67000</v>
      </c>
      <c r="D32" s="117">
        <v>-68000</v>
      </c>
      <c r="E32" s="117">
        <v>-72000</v>
      </c>
    </row>
    <row r="33" spans="1:5" ht="12.75" customHeight="1">
      <c r="A33" s="112" t="s">
        <v>19</v>
      </c>
      <c r="B33" s="91" t="s">
        <v>18</v>
      </c>
      <c r="C33" s="115">
        <f t="shared" ref="C33:E33" si="12">C34+C41</f>
        <v>212000</v>
      </c>
      <c r="D33" s="115">
        <f t="shared" si="12"/>
        <v>212000</v>
      </c>
      <c r="E33" s="115">
        <f t="shared" si="12"/>
        <v>212000</v>
      </c>
    </row>
    <row r="34" spans="1:5" ht="14.25" customHeight="1">
      <c r="A34" s="112" t="s">
        <v>273</v>
      </c>
      <c r="B34" s="91" t="s">
        <v>272</v>
      </c>
      <c r="C34" s="115">
        <f t="shared" ref="C34:E34" si="13">C35+C38</f>
        <v>210000</v>
      </c>
      <c r="D34" s="115">
        <f t="shared" si="13"/>
        <v>210000</v>
      </c>
      <c r="E34" s="115">
        <f t="shared" si="13"/>
        <v>210000</v>
      </c>
    </row>
    <row r="35" spans="1:5" ht="27" customHeight="1">
      <c r="A35" s="112" t="s">
        <v>275</v>
      </c>
      <c r="B35" s="91" t="s">
        <v>274</v>
      </c>
      <c r="C35" s="115">
        <f t="shared" ref="C35:E36" si="14">C36</f>
        <v>10000</v>
      </c>
      <c r="D35" s="115">
        <f t="shared" si="14"/>
        <v>10000</v>
      </c>
      <c r="E35" s="115">
        <f t="shared" si="14"/>
        <v>10000</v>
      </c>
    </row>
    <row r="36" spans="1:5" ht="27" customHeight="1">
      <c r="A36" s="112" t="s">
        <v>276</v>
      </c>
      <c r="B36" s="91" t="s">
        <v>274</v>
      </c>
      <c r="C36" s="117">
        <f t="shared" si="14"/>
        <v>10000</v>
      </c>
      <c r="D36" s="117">
        <f t="shared" si="14"/>
        <v>10000</v>
      </c>
      <c r="E36" s="117">
        <f t="shared" si="14"/>
        <v>10000</v>
      </c>
    </row>
    <row r="37" spans="1:5" ht="35.25" customHeight="1">
      <c r="A37" s="116" t="s">
        <v>278</v>
      </c>
      <c r="B37" s="91" t="s">
        <v>277</v>
      </c>
      <c r="C37" s="117">
        <v>10000</v>
      </c>
      <c r="D37" s="117">
        <v>10000</v>
      </c>
      <c r="E37" s="117">
        <v>10000</v>
      </c>
    </row>
    <row r="38" spans="1:5" ht="24" customHeight="1">
      <c r="A38" s="112" t="s">
        <v>280</v>
      </c>
      <c r="B38" s="91" t="s">
        <v>279</v>
      </c>
      <c r="C38" s="115">
        <f t="shared" ref="C38:E39" si="15">C39</f>
        <v>200000</v>
      </c>
      <c r="D38" s="115">
        <f t="shared" si="15"/>
        <v>200000</v>
      </c>
      <c r="E38" s="115">
        <f t="shared" si="15"/>
        <v>200000</v>
      </c>
    </row>
    <row r="39" spans="1:5" ht="23.25" customHeight="1">
      <c r="A39" s="112" t="s">
        <v>281</v>
      </c>
      <c r="B39" s="91" t="s">
        <v>279</v>
      </c>
      <c r="C39" s="117">
        <f t="shared" si="15"/>
        <v>200000</v>
      </c>
      <c r="D39" s="117">
        <f t="shared" si="15"/>
        <v>200000</v>
      </c>
      <c r="E39" s="117">
        <f t="shared" si="15"/>
        <v>200000</v>
      </c>
    </row>
    <row r="40" spans="1:5" ht="56.25" customHeight="1">
      <c r="A40" s="116" t="s">
        <v>283</v>
      </c>
      <c r="B40" s="91" t="s">
        <v>282</v>
      </c>
      <c r="C40" s="117">
        <v>200000</v>
      </c>
      <c r="D40" s="117">
        <v>200000</v>
      </c>
      <c r="E40" s="117">
        <v>200000</v>
      </c>
    </row>
    <row r="41" spans="1:5" ht="14.25" customHeight="1">
      <c r="A41" s="112" t="s">
        <v>353</v>
      </c>
      <c r="B41" s="91" t="s">
        <v>352</v>
      </c>
      <c r="C41" s="115">
        <f t="shared" ref="C41:E42" si="16">C42</f>
        <v>2000</v>
      </c>
      <c r="D41" s="115">
        <f t="shared" si="16"/>
        <v>2000</v>
      </c>
      <c r="E41" s="115">
        <f t="shared" si="16"/>
        <v>2000</v>
      </c>
    </row>
    <row r="42" spans="1:5" ht="13.5" customHeight="1">
      <c r="A42" s="112" t="s">
        <v>354</v>
      </c>
      <c r="B42" s="91" t="s">
        <v>352</v>
      </c>
      <c r="C42" s="117">
        <f t="shared" si="16"/>
        <v>2000</v>
      </c>
      <c r="D42" s="117">
        <f t="shared" si="16"/>
        <v>2000</v>
      </c>
      <c r="E42" s="117">
        <f t="shared" si="16"/>
        <v>2000</v>
      </c>
    </row>
    <row r="43" spans="1:5" ht="27" customHeight="1">
      <c r="A43" s="116" t="s">
        <v>356</v>
      </c>
      <c r="B43" s="91" t="s">
        <v>355</v>
      </c>
      <c r="C43" s="117">
        <v>2000</v>
      </c>
      <c r="D43" s="117">
        <v>2000</v>
      </c>
      <c r="E43" s="117">
        <v>2000</v>
      </c>
    </row>
    <row r="44" spans="1:5" ht="14.25" customHeight="1">
      <c r="A44" s="112" t="s">
        <v>21</v>
      </c>
      <c r="B44" s="91" t="s">
        <v>20</v>
      </c>
      <c r="C44" s="115">
        <f t="shared" ref="C44:E44" si="17">C45+C48</f>
        <v>1030000</v>
      </c>
      <c r="D44" s="115">
        <f t="shared" si="17"/>
        <v>1047000</v>
      </c>
      <c r="E44" s="115">
        <f t="shared" si="17"/>
        <v>1048000</v>
      </c>
    </row>
    <row r="45" spans="1:5" ht="16.5" customHeight="1">
      <c r="A45" s="112" t="s">
        <v>23</v>
      </c>
      <c r="B45" s="91" t="s">
        <v>22</v>
      </c>
      <c r="C45" s="115">
        <f t="shared" ref="C45:E46" si="18">C46</f>
        <v>98000</v>
      </c>
      <c r="D45" s="115">
        <f t="shared" si="18"/>
        <v>98000</v>
      </c>
      <c r="E45" s="115">
        <f t="shared" si="18"/>
        <v>98000</v>
      </c>
    </row>
    <row r="46" spans="1:5" ht="13.5" customHeight="1">
      <c r="A46" s="112" t="s">
        <v>25</v>
      </c>
      <c r="B46" s="91" t="s">
        <v>24</v>
      </c>
      <c r="C46" s="117">
        <f t="shared" si="18"/>
        <v>98000</v>
      </c>
      <c r="D46" s="117">
        <f t="shared" si="18"/>
        <v>98000</v>
      </c>
      <c r="E46" s="117">
        <f t="shared" si="18"/>
        <v>98000</v>
      </c>
    </row>
    <row r="47" spans="1:5" ht="45" customHeight="1">
      <c r="A47" s="116" t="s">
        <v>189</v>
      </c>
      <c r="B47" s="91" t="s">
        <v>257</v>
      </c>
      <c r="C47" s="117">
        <v>98000</v>
      </c>
      <c r="D47" s="117">
        <v>98000</v>
      </c>
      <c r="E47" s="117">
        <v>98000</v>
      </c>
    </row>
    <row r="48" spans="1:5" ht="16.5" customHeight="1">
      <c r="A48" s="112" t="s">
        <v>27</v>
      </c>
      <c r="B48" s="91" t="s">
        <v>26</v>
      </c>
      <c r="C48" s="115">
        <f t="shared" ref="C48:E48" si="19">C49+C52</f>
        <v>932000</v>
      </c>
      <c r="D48" s="115">
        <f t="shared" si="19"/>
        <v>949000</v>
      </c>
      <c r="E48" s="115">
        <f t="shared" si="19"/>
        <v>950000</v>
      </c>
    </row>
    <row r="49" spans="1:5" ht="16.5" customHeight="1">
      <c r="A49" s="112" t="s">
        <v>193</v>
      </c>
      <c r="B49" s="91" t="s">
        <v>192</v>
      </c>
      <c r="C49" s="115">
        <f t="shared" ref="C49:E50" si="20">C50</f>
        <v>77000</v>
      </c>
      <c r="D49" s="115">
        <f t="shared" si="20"/>
        <v>77000</v>
      </c>
      <c r="E49" s="115">
        <f t="shared" si="20"/>
        <v>78000</v>
      </c>
    </row>
    <row r="50" spans="1:5" ht="26.25" customHeight="1">
      <c r="A50" s="112" t="s">
        <v>195</v>
      </c>
      <c r="B50" s="91" t="s">
        <v>194</v>
      </c>
      <c r="C50" s="117">
        <f t="shared" si="20"/>
        <v>77000</v>
      </c>
      <c r="D50" s="117">
        <f t="shared" si="20"/>
        <v>77000</v>
      </c>
      <c r="E50" s="117">
        <f t="shared" si="20"/>
        <v>78000</v>
      </c>
    </row>
    <row r="51" spans="1:5" ht="47.25" customHeight="1">
      <c r="A51" s="116" t="s">
        <v>196</v>
      </c>
      <c r="B51" s="91" t="s">
        <v>258</v>
      </c>
      <c r="C51" s="117">
        <v>77000</v>
      </c>
      <c r="D51" s="117">
        <v>77000</v>
      </c>
      <c r="E51" s="117">
        <v>78000</v>
      </c>
    </row>
    <row r="52" spans="1:5" ht="18.75" customHeight="1">
      <c r="A52" s="112" t="s">
        <v>29</v>
      </c>
      <c r="B52" s="91" t="s">
        <v>28</v>
      </c>
      <c r="C52" s="115">
        <f t="shared" ref="C52:E53" si="21">C53</f>
        <v>855000</v>
      </c>
      <c r="D52" s="115">
        <f t="shared" si="21"/>
        <v>872000</v>
      </c>
      <c r="E52" s="115">
        <f t="shared" si="21"/>
        <v>872000</v>
      </c>
    </row>
    <row r="53" spans="1:5" ht="22.5">
      <c r="A53" s="112" t="s">
        <v>31</v>
      </c>
      <c r="B53" s="91" t="s">
        <v>30</v>
      </c>
      <c r="C53" s="117">
        <f t="shared" si="21"/>
        <v>855000</v>
      </c>
      <c r="D53" s="117">
        <f t="shared" si="21"/>
        <v>872000</v>
      </c>
      <c r="E53" s="117">
        <f t="shared" si="21"/>
        <v>872000</v>
      </c>
    </row>
    <row r="54" spans="1:5" ht="45">
      <c r="A54" s="116" t="s">
        <v>190</v>
      </c>
      <c r="B54" s="91" t="s">
        <v>43</v>
      </c>
      <c r="C54" s="117">
        <v>855000</v>
      </c>
      <c r="D54" s="117">
        <v>872000</v>
      </c>
      <c r="E54" s="117">
        <v>872000</v>
      </c>
    </row>
    <row r="55" spans="1:5" ht="24.75" hidden="1" customHeight="1">
      <c r="A55" s="112" t="s">
        <v>358</v>
      </c>
      <c r="B55" s="91" t="s">
        <v>357</v>
      </c>
      <c r="C55" s="115">
        <f t="shared" ref="C55:E55" si="22">C56+C58</f>
        <v>0</v>
      </c>
      <c r="D55" s="115">
        <f t="shared" si="22"/>
        <v>0</v>
      </c>
      <c r="E55" s="115">
        <f t="shared" si="22"/>
        <v>0</v>
      </c>
    </row>
    <row r="56" spans="1:5" ht="33.75" hidden="1">
      <c r="A56" s="112" t="s">
        <v>360</v>
      </c>
      <c r="B56" s="91" t="s">
        <v>359</v>
      </c>
      <c r="C56" s="115">
        <f t="shared" ref="C56:E56" si="23">C57</f>
        <v>0</v>
      </c>
      <c r="D56" s="115">
        <f t="shared" si="23"/>
        <v>0</v>
      </c>
      <c r="E56" s="115">
        <f t="shared" si="23"/>
        <v>0</v>
      </c>
    </row>
    <row r="57" spans="1:5" ht="45" hidden="1">
      <c r="A57" s="116" t="s">
        <v>459</v>
      </c>
      <c r="B57" s="91" t="s">
        <v>284</v>
      </c>
      <c r="C57" s="117"/>
      <c r="D57" s="117"/>
      <c r="E57" s="117"/>
    </row>
    <row r="58" spans="1:5" ht="22.5" hidden="1">
      <c r="A58" s="112" t="s">
        <v>362</v>
      </c>
      <c r="B58" s="91" t="s">
        <v>361</v>
      </c>
      <c r="C58" s="115">
        <f t="shared" ref="C58:E60" si="24">C59</f>
        <v>0</v>
      </c>
      <c r="D58" s="115">
        <f t="shared" si="24"/>
        <v>0</v>
      </c>
      <c r="E58" s="115">
        <f t="shared" si="24"/>
        <v>0</v>
      </c>
    </row>
    <row r="59" spans="1:5" ht="33.75" hidden="1">
      <c r="A59" s="116" t="s">
        <v>460</v>
      </c>
      <c r="B59" s="91" t="s">
        <v>363</v>
      </c>
      <c r="C59" s="117">
        <f t="shared" si="24"/>
        <v>0</v>
      </c>
      <c r="D59" s="117">
        <f t="shared" si="24"/>
        <v>0</v>
      </c>
      <c r="E59" s="117">
        <f t="shared" si="24"/>
        <v>0</v>
      </c>
    </row>
    <row r="60" spans="1:5" ht="45" hidden="1">
      <c r="A60" s="116" t="s">
        <v>461</v>
      </c>
      <c r="B60" s="91" t="s">
        <v>364</v>
      </c>
      <c r="C60" s="117">
        <f t="shared" si="24"/>
        <v>0</v>
      </c>
      <c r="D60" s="117">
        <f t="shared" si="24"/>
        <v>0</v>
      </c>
      <c r="E60" s="117">
        <f t="shared" si="24"/>
        <v>0</v>
      </c>
    </row>
    <row r="61" spans="1:5" ht="45" hidden="1">
      <c r="A61" s="116" t="s">
        <v>462</v>
      </c>
      <c r="B61" s="91" t="s">
        <v>364</v>
      </c>
      <c r="C61" s="117"/>
      <c r="D61" s="117"/>
      <c r="E61" s="117"/>
    </row>
    <row r="62" spans="1:5" ht="32.25" hidden="1" customHeight="1">
      <c r="A62" s="112" t="s">
        <v>366</v>
      </c>
      <c r="B62" s="91" t="s">
        <v>365</v>
      </c>
      <c r="C62" s="115">
        <f t="shared" ref="C62:E62" si="25">C63+C68</f>
        <v>0</v>
      </c>
      <c r="D62" s="115">
        <f t="shared" si="25"/>
        <v>0</v>
      </c>
      <c r="E62" s="115">
        <f t="shared" si="25"/>
        <v>0</v>
      </c>
    </row>
    <row r="63" spans="1:5" ht="32.25" hidden="1" customHeight="1">
      <c r="A63" s="112" t="s">
        <v>368</v>
      </c>
      <c r="B63" s="91" t="s">
        <v>367</v>
      </c>
      <c r="C63" s="115">
        <f t="shared" ref="C63:E63" si="26">C64+C66</f>
        <v>0</v>
      </c>
      <c r="D63" s="115">
        <f t="shared" si="26"/>
        <v>0</v>
      </c>
      <c r="E63" s="115">
        <f t="shared" si="26"/>
        <v>0</v>
      </c>
    </row>
    <row r="64" spans="1:5" ht="32.25" hidden="1" customHeight="1">
      <c r="A64" s="112" t="s">
        <v>370</v>
      </c>
      <c r="B64" s="91" t="s">
        <v>369</v>
      </c>
      <c r="C64" s="115">
        <f t="shared" ref="C64:E64" si="27">C65</f>
        <v>0</v>
      </c>
      <c r="D64" s="115">
        <f t="shared" si="27"/>
        <v>0</v>
      </c>
      <c r="E64" s="115">
        <f t="shared" si="27"/>
        <v>0</v>
      </c>
    </row>
    <row r="65" spans="1:5" ht="32.25" hidden="1" customHeight="1">
      <c r="A65" s="118">
        <v>2.3511105025100001E+19</v>
      </c>
      <c r="B65" s="91" t="s">
        <v>32</v>
      </c>
      <c r="C65" s="117"/>
      <c r="D65" s="117"/>
      <c r="E65" s="117"/>
    </row>
    <row r="66" spans="1:5" ht="12" hidden="1" customHeight="1">
      <c r="A66" s="112" t="s">
        <v>372</v>
      </c>
      <c r="B66" s="91" t="s">
        <v>371</v>
      </c>
      <c r="C66" s="115">
        <f t="shared" ref="C66:E66" si="28">C67</f>
        <v>0</v>
      </c>
      <c r="D66" s="115">
        <f t="shared" si="28"/>
        <v>0</v>
      </c>
      <c r="E66" s="115">
        <f t="shared" si="28"/>
        <v>0</v>
      </c>
    </row>
    <row r="67" spans="1:5" ht="12" hidden="1" customHeight="1">
      <c r="A67" s="116" t="s">
        <v>463</v>
      </c>
      <c r="B67" s="91" t="s">
        <v>33</v>
      </c>
      <c r="C67" s="117"/>
      <c r="D67" s="117"/>
      <c r="E67" s="117"/>
    </row>
    <row r="68" spans="1:5" ht="12" hidden="1" customHeight="1">
      <c r="A68" s="112" t="s">
        <v>374</v>
      </c>
      <c r="B68" s="91" t="s">
        <v>373</v>
      </c>
      <c r="C68" s="115">
        <f t="shared" ref="C68:E69" si="29">C69</f>
        <v>0</v>
      </c>
      <c r="D68" s="115">
        <f t="shared" si="29"/>
        <v>0</v>
      </c>
      <c r="E68" s="115">
        <f t="shared" si="29"/>
        <v>0</v>
      </c>
    </row>
    <row r="69" spans="1:5" ht="12" hidden="1" customHeight="1">
      <c r="A69" s="112" t="s">
        <v>375</v>
      </c>
      <c r="B69" s="91" t="s">
        <v>181</v>
      </c>
      <c r="C69" s="115">
        <f t="shared" si="29"/>
        <v>0</v>
      </c>
      <c r="D69" s="115">
        <f t="shared" si="29"/>
        <v>0</v>
      </c>
      <c r="E69" s="115">
        <f t="shared" si="29"/>
        <v>0</v>
      </c>
    </row>
    <row r="70" spans="1:5" ht="12" hidden="1" customHeight="1">
      <c r="A70" s="118">
        <v>2.3511109045099999E+19</v>
      </c>
      <c r="B70" s="91" t="s">
        <v>181</v>
      </c>
      <c r="C70" s="117"/>
      <c r="D70" s="117"/>
      <c r="E70" s="117"/>
    </row>
    <row r="71" spans="1:5" ht="12" hidden="1" customHeight="1">
      <c r="A71" s="112" t="s">
        <v>377</v>
      </c>
      <c r="B71" s="91" t="s">
        <v>376</v>
      </c>
      <c r="C71" s="115">
        <f t="shared" ref="C71:E71" si="30">C72+C75</f>
        <v>0</v>
      </c>
      <c r="D71" s="115">
        <f t="shared" si="30"/>
        <v>0</v>
      </c>
      <c r="E71" s="115">
        <f t="shared" si="30"/>
        <v>0</v>
      </c>
    </row>
    <row r="72" spans="1:5" ht="12" hidden="1" customHeight="1">
      <c r="A72" s="112" t="s">
        <v>379</v>
      </c>
      <c r="B72" s="91" t="s">
        <v>378</v>
      </c>
      <c r="C72" s="115">
        <f t="shared" ref="C72:E73" si="31">C73</f>
        <v>0</v>
      </c>
      <c r="D72" s="115">
        <f t="shared" si="31"/>
        <v>0</v>
      </c>
      <c r="E72" s="115">
        <f t="shared" si="31"/>
        <v>0</v>
      </c>
    </row>
    <row r="73" spans="1:5" ht="12" hidden="1" customHeight="1">
      <c r="A73" s="112" t="s">
        <v>381</v>
      </c>
      <c r="B73" s="91" t="s">
        <v>380</v>
      </c>
      <c r="C73" s="115">
        <f t="shared" si="31"/>
        <v>0</v>
      </c>
      <c r="D73" s="115">
        <f t="shared" si="31"/>
        <v>0</v>
      </c>
      <c r="E73" s="115">
        <f t="shared" si="31"/>
        <v>0</v>
      </c>
    </row>
    <row r="74" spans="1:5" ht="12" hidden="1" customHeight="1">
      <c r="A74" s="116" t="s">
        <v>464</v>
      </c>
      <c r="B74" s="91" t="s">
        <v>382</v>
      </c>
      <c r="C74" s="117">
        <v>0</v>
      </c>
      <c r="D74" s="117">
        <v>0</v>
      </c>
      <c r="E74" s="117">
        <v>0</v>
      </c>
    </row>
    <row r="75" spans="1:5" ht="12" hidden="1" customHeight="1">
      <c r="A75" s="112" t="s">
        <v>384</v>
      </c>
      <c r="B75" s="91" t="s">
        <v>383</v>
      </c>
      <c r="C75" s="115">
        <f t="shared" ref="C75:E76" si="32">C76</f>
        <v>0</v>
      </c>
      <c r="D75" s="115">
        <f t="shared" si="32"/>
        <v>0</v>
      </c>
      <c r="E75" s="115">
        <f t="shared" si="32"/>
        <v>0</v>
      </c>
    </row>
    <row r="76" spans="1:5" ht="12" hidden="1" customHeight="1">
      <c r="A76" s="112" t="s">
        <v>386</v>
      </c>
      <c r="B76" s="91" t="s">
        <v>385</v>
      </c>
      <c r="C76" s="115">
        <f t="shared" si="32"/>
        <v>0</v>
      </c>
      <c r="D76" s="115">
        <f t="shared" si="32"/>
        <v>0</v>
      </c>
      <c r="E76" s="115">
        <f t="shared" si="32"/>
        <v>0</v>
      </c>
    </row>
    <row r="77" spans="1:5" ht="12" hidden="1" customHeight="1">
      <c r="A77" s="116" t="s">
        <v>465</v>
      </c>
      <c r="B77" s="91" t="s">
        <v>285</v>
      </c>
      <c r="C77" s="117"/>
      <c r="D77" s="117"/>
      <c r="E77" s="117"/>
    </row>
    <row r="78" spans="1:5" ht="15" customHeight="1">
      <c r="A78" s="112" t="s">
        <v>318</v>
      </c>
      <c r="B78" s="91" t="s">
        <v>319</v>
      </c>
      <c r="C78" s="115">
        <f>C79</f>
        <v>437495</v>
      </c>
      <c r="D78" s="115">
        <f>D79</f>
        <v>0</v>
      </c>
      <c r="E78" s="115">
        <f>E79</f>
        <v>0</v>
      </c>
    </row>
    <row r="79" spans="1:5" ht="16.5" customHeight="1">
      <c r="A79" s="112" t="s">
        <v>322</v>
      </c>
      <c r="B79" s="91" t="s">
        <v>320</v>
      </c>
      <c r="C79" s="115">
        <f>C80</f>
        <v>437495</v>
      </c>
      <c r="D79" s="115">
        <f t="shared" ref="D79:E79" si="33">D80</f>
        <v>0</v>
      </c>
      <c r="E79" s="115">
        <f t="shared" si="33"/>
        <v>0</v>
      </c>
    </row>
    <row r="80" spans="1:5" ht="12" customHeight="1">
      <c r="A80" s="116" t="s">
        <v>480</v>
      </c>
      <c r="B80" s="91" t="s">
        <v>321</v>
      </c>
      <c r="C80" s="119">
        <f>C81+C82+C83+C84+C85+C86</f>
        <v>437495</v>
      </c>
      <c r="D80" s="119">
        <f t="shared" ref="D80:E80" si="34">D81+D82+D83+D84+D85+D86</f>
        <v>0</v>
      </c>
      <c r="E80" s="119">
        <f t="shared" si="34"/>
        <v>0</v>
      </c>
    </row>
    <row r="81" spans="1:5" ht="24" customHeight="1">
      <c r="A81" s="116" t="s">
        <v>481</v>
      </c>
      <c r="B81" s="91" t="s">
        <v>473</v>
      </c>
      <c r="C81" s="119">
        <f>116000+130000</f>
        <v>246000</v>
      </c>
      <c r="D81" s="119">
        <v>0</v>
      </c>
      <c r="E81" s="119">
        <v>0</v>
      </c>
    </row>
    <row r="82" spans="1:5" ht="21.75" hidden="1" customHeight="1">
      <c r="A82" s="116" t="s">
        <v>476</v>
      </c>
      <c r="B82" s="91" t="s">
        <v>387</v>
      </c>
      <c r="C82" s="119"/>
      <c r="D82" s="119"/>
      <c r="E82" s="119"/>
    </row>
    <row r="83" spans="1:5" ht="21.75" hidden="1" customHeight="1">
      <c r="A83" s="116" t="s">
        <v>477</v>
      </c>
      <c r="B83" s="91" t="s">
        <v>474</v>
      </c>
      <c r="C83" s="119"/>
      <c r="D83" s="119"/>
      <c r="E83" s="119"/>
    </row>
    <row r="84" spans="1:5" ht="21.75" customHeight="1">
      <c r="A84" s="116" t="s">
        <v>482</v>
      </c>
      <c r="B84" s="91" t="s">
        <v>388</v>
      </c>
      <c r="C84" s="119">
        <f>116495+75000</f>
        <v>191495</v>
      </c>
      <c r="D84" s="119">
        <v>0</v>
      </c>
      <c r="E84" s="119">
        <v>0</v>
      </c>
    </row>
    <row r="85" spans="1:5" ht="21.75" hidden="1" customHeight="1">
      <c r="A85" s="112" t="s">
        <v>478</v>
      </c>
      <c r="B85" s="91" t="s">
        <v>286</v>
      </c>
      <c r="C85" s="119"/>
      <c r="D85" s="119"/>
      <c r="E85" s="119"/>
    </row>
    <row r="86" spans="1:5" ht="21.75" hidden="1" customHeight="1">
      <c r="A86" s="112" t="s">
        <v>479</v>
      </c>
      <c r="B86" s="91" t="s">
        <v>475</v>
      </c>
      <c r="C86" s="119"/>
      <c r="D86" s="119"/>
      <c r="E86" s="119"/>
    </row>
    <row r="87" spans="1:5" ht="18.75" customHeight="1">
      <c r="A87" s="112" t="s">
        <v>35</v>
      </c>
      <c r="B87" s="91" t="s">
        <v>34</v>
      </c>
      <c r="C87" s="115">
        <f>C88+C109+C112</f>
        <v>6239700</v>
      </c>
      <c r="D87" s="115">
        <f>D88+D109+D112</f>
        <v>3899100</v>
      </c>
      <c r="E87" s="115">
        <f>E88+E109+E112</f>
        <v>5996300</v>
      </c>
    </row>
    <row r="88" spans="1:5" ht="22.5">
      <c r="A88" s="112" t="s">
        <v>37</v>
      </c>
      <c r="B88" s="91" t="s">
        <v>36</v>
      </c>
      <c r="C88" s="115">
        <f>C89+C96+C103+C106</f>
        <v>6239700</v>
      </c>
      <c r="D88" s="115">
        <f>D89+D96+D103+D106</f>
        <v>3899100</v>
      </c>
      <c r="E88" s="115">
        <f>E89+E96+E103+E106</f>
        <v>5996300</v>
      </c>
    </row>
    <row r="89" spans="1:5">
      <c r="A89" s="112" t="s">
        <v>177</v>
      </c>
      <c r="B89" s="91" t="s">
        <v>38</v>
      </c>
      <c r="C89" s="115">
        <f t="shared" ref="C89:E89" si="35">C90+C92+C94</f>
        <v>3646000</v>
      </c>
      <c r="D89" s="115">
        <f t="shared" si="35"/>
        <v>3729000</v>
      </c>
      <c r="E89" s="115">
        <f t="shared" si="35"/>
        <v>3810000</v>
      </c>
    </row>
    <row r="90" spans="1:5">
      <c r="A90" s="112" t="s">
        <v>178</v>
      </c>
      <c r="B90" s="91" t="s">
        <v>39</v>
      </c>
      <c r="C90" s="115">
        <f t="shared" ref="C90:E90" si="36">C91</f>
        <v>3608000</v>
      </c>
      <c r="D90" s="115">
        <f t="shared" si="36"/>
        <v>3690000</v>
      </c>
      <c r="E90" s="115">
        <f t="shared" si="36"/>
        <v>3770000</v>
      </c>
    </row>
    <row r="91" spans="1:5" ht="22.5">
      <c r="A91" s="116" t="s">
        <v>466</v>
      </c>
      <c r="B91" s="91" t="s">
        <v>245</v>
      </c>
      <c r="C91" s="117">
        <v>3608000</v>
      </c>
      <c r="D91" s="117">
        <v>3690000</v>
      </c>
      <c r="E91" s="117">
        <v>3770000</v>
      </c>
    </row>
    <row r="92" spans="1:5" ht="22.5">
      <c r="A92" s="112" t="s">
        <v>247</v>
      </c>
      <c r="B92" s="91" t="s">
        <v>246</v>
      </c>
      <c r="C92" s="115">
        <f t="shared" ref="C92:E92" si="37">C93</f>
        <v>38000</v>
      </c>
      <c r="D92" s="115">
        <f t="shared" si="37"/>
        <v>39000</v>
      </c>
      <c r="E92" s="115">
        <f t="shared" si="37"/>
        <v>40000</v>
      </c>
    </row>
    <row r="93" spans="1:5" ht="22.5">
      <c r="A93" s="116" t="s">
        <v>467</v>
      </c>
      <c r="B93" s="91" t="s">
        <v>248</v>
      </c>
      <c r="C93" s="117">
        <v>38000</v>
      </c>
      <c r="D93" s="117">
        <v>39000</v>
      </c>
      <c r="E93" s="117">
        <v>40000</v>
      </c>
    </row>
    <row r="94" spans="1:5">
      <c r="A94" s="116" t="s">
        <v>390</v>
      </c>
      <c r="B94" s="91" t="s">
        <v>389</v>
      </c>
      <c r="C94" s="115">
        <f t="shared" ref="C94:E94" si="38">C95</f>
        <v>0</v>
      </c>
      <c r="D94" s="115">
        <f t="shared" si="38"/>
        <v>0</v>
      </c>
      <c r="E94" s="115">
        <f t="shared" si="38"/>
        <v>0</v>
      </c>
    </row>
    <row r="95" spans="1:5">
      <c r="A95" s="116" t="s">
        <v>468</v>
      </c>
      <c r="B95" s="91" t="s">
        <v>391</v>
      </c>
      <c r="C95" s="117">
        <v>0</v>
      </c>
      <c r="D95" s="117">
        <v>0</v>
      </c>
      <c r="E95" s="117">
        <v>0</v>
      </c>
    </row>
    <row r="96" spans="1:5" ht="22.5">
      <c r="A96" s="116" t="s">
        <v>393</v>
      </c>
      <c r="B96" s="91" t="s">
        <v>392</v>
      </c>
      <c r="C96" s="115">
        <f>C97+C99+C101</f>
        <v>1903100</v>
      </c>
      <c r="D96" s="115">
        <f t="shared" ref="D96:E96" si="39">D97+D99+D101</f>
        <v>0</v>
      </c>
      <c r="E96" s="115">
        <f t="shared" si="39"/>
        <v>2000000</v>
      </c>
    </row>
    <row r="97" spans="1:5" ht="45">
      <c r="A97" s="116" t="s">
        <v>395</v>
      </c>
      <c r="B97" s="91" t="s">
        <v>394</v>
      </c>
      <c r="C97" s="115">
        <f t="shared" ref="C97:E97" si="40">C98</f>
        <v>0</v>
      </c>
      <c r="D97" s="115">
        <f t="shared" si="40"/>
        <v>0</v>
      </c>
      <c r="E97" s="115">
        <f t="shared" si="40"/>
        <v>2000000</v>
      </c>
    </row>
    <row r="98" spans="1:5" ht="46.5" customHeight="1">
      <c r="A98" s="116" t="s">
        <v>469</v>
      </c>
      <c r="B98" s="91" t="s">
        <v>396</v>
      </c>
      <c r="C98" s="117">
        <v>0</v>
      </c>
      <c r="D98" s="117">
        <v>0</v>
      </c>
      <c r="E98" s="117">
        <v>2000000</v>
      </c>
    </row>
    <row r="99" spans="1:5" ht="22.5" hidden="1">
      <c r="A99" s="116" t="s">
        <v>397</v>
      </c>
      <c r="B99" s="91" t="s">
        <v>398</v>
      </c>
      <c r="C99" s="115">
        <f t="shared" ref="C99:E99" si="41">C100</f>
        <v>0</v>
      </c>
      <c r="D99" s="115">
        <f t="shared" si="41"/>
        <v>0</v>
      </c>
      <c r="E99" s="115">
        <f t="shared" si="41"/>
        <v>0</v>
      </c>
    </row>
    <row r="100" spans="1:5" ht="22.5" hidden="1">
      <c r="A100" s="116" t="s">
        <v>470</v>
      </c>
      <c r="B100" s="91" t="s">
        <v>399</v>
      </c>
      <c r="C100" s="117"/>
      <c r="D100" s="117"/>
      <c r="E100" s="117"/>
    </row>
    <row r="101" spans="1:5">
      <c r="A101" s="116" t="s">
        <v>401</v>
      </c>
      <c r="B101" s="91" t="s">
        <v>400</v>
      </c>
      <c r="C101" s="115">
        <f t="shared" ref="C101:E101" si="42">C102</f>
        <v>1903100</v>
      </c>
      <c r="D101" s="115">
        <f t="shared" si="42"/>
        <v>0</v>
      </c>
      <c r="E101" s="115">
        <f t="shared" si="42"/>
        <v>0</v>
      </c>
    </row>
    <row r="102" spans="1:5">
      <c r="A102" s="116" t="s">
        <v>483</v>
      </c>
      <c r="B102" s="91" t="s">
        <v>252</v>
      </c>
      <c r="C102" s="119">
        <v>1903100</v>
      </c>
      <c r="D102" s="117">
        <v>0</v>
      </c>
      <c r="E102" s="117">
        <v>0</v>
      </c>
    </row>
    <row r="103" spans="1:5">
      <c r="A103" s="112" t="s">
        <v>179</v>
      </c>
      <c r="B103" s="91" t="s">
        <v>40</v>
      </c>
      <c r="C103" s="115">
        <f t="shared" ref="C103:E104" si="43">C104</f>
        <v>154200</v>
      </c>
      <c r="D103" s="115">
        <f t="shared" si="43"/>
        <v>170100</v>
      </c>
      <c r="E103" s="115">
        <f t="shared" si="43"/>
        <v>186300</v>
      </c>
    </row>
    <row r="104" spans="1:5" ht="22.5">
      <c r="A104" s="112" t="s">
        <v>180</v>
      </c>
      <c r="B104" s="91" t="s">
        <v>287</v>
      </c>
      <c r="C104" s="115">
        <f t="shared" si="43"/>
        <v>154200</v>
      </c>
      <c r="D104" s="115">
        <f t="shared" si="43"/>
        <v>170100</v>
      </c>
      <c r="E104" s="115">
        <f t="shared" si="43"/>
        <v>186300</v>
      </c>
    </row>
    <row r="105" spans="1:5" ht="33.75">
      <c r="A105" s="116" t="s">
        <v>471</v>
      </c>
      <c r="B105" s="91" t="s">
        <v>288</v>
      </c>
      <c r="C105" s="119">
        <v>154200</v>
      </c>
      <c r="D105" s="119">
        <v>170100</v>
      </c>
      <c r="E105" s="119">
        <v>186300</v>
      </c>
    </row>
    <row r="106" spans="1:5">
      <c r="A106" s="112" t="s">
        <v>289</v>
      </c>
      <c r="B106" s="91" t="s">
        <v>41</v>
      </c>
      <c r="C106" s="115">
        <f t="shared" ref="C106:E107" si="44">C107</f>
        <v>536400</v>
      </c>
      <c r="D106" s="115">
        <f t="shared" si="44"/>
        <v>0</v>
      </c>
      <c r="E106" s="115">
        <f t="shared" si="44"/>
        <v>0</v>
      </c>
    </row>
    <row r="107" spans="1:5">
      <c r="A107" s="112" t="s">
        <v>290</v>
      </c>
      <c r="B107" s="91" t="s">
        <v>259</v>
      </c>
      <c r="C107" s="115">
        <f t="shared" si="44"/>
        <v>536400</v>
      </c>
      <c r="D107" s="115">
        <f t="shared" si="44"/>
        <v>0</v>
      </c>
      <c r="E107" s="115">
        <f t="shared" si="44"/>
        <v>0</v>
      </c>
    </row>
    <row r="108" spans="1:5" ht="22.5">
      <c r="A108" s="116" t="s">
        <v>472</v>
      </c>
      <c r="B108" s="91" t="s">
        <v>42</v>
      </c>
      <c r="C108" s="117">
        <v>536400</v>
      </c>
      <c r="D108" s="117">
        <v>0</v>
      </c>
      <c r="E108" s="117">
        <v>0</v>
      </c>
    </row>
    <row r="109" spans="1:5" hidden="1">
      <c r="A109" s="112" t="s">
        <v>403</v>
      </c>
      <c r="B109" s="91" t="s">
        <v>402</v>
      </c>
      <c r="C109" s="115">
        <f t="shared" ref="C109:E110" si="45">C110</f>
        <v>0</v>
      </c>
      <c r="D109" s="115">
        <f t="shared" si="45"/>
        <v>0</v>
      </c>
      <c r="E109" s="120">
        <f t="shared" si="45"/>
        <v>0</v>
      </c>
    </row>
    <row r="110" spans="1:5" ht="22.5" hidden="1">
      <c r="A110" s="112" t="s">
        <v>405</v>
      </c>
      <c r="B110" s="91" t="s">
        <v>404</v>
      </c>
      <c r="C110" s="115">
        <f t="shared" si="45"/>
        <v>0</v>
      </c>
      <c r="D110" s="115">
        <f t="shared" si="45"/>
        <v>0</v>
      </c>
      <c r="E110" s="120">
        <f t="shared" si="45"/>
        <v>0</v>
      </c>
    </row>
    <row r="111" spans="1:5" ht="22.5" hidden="1">
      <c r="A111" s="112" t="s">
        <v>407</v>
      </c>
      <c r="B111" s="91" t="s">
        <v>406</v>
      </c>
      <c r="C111" s="117"/>
      <c r="D111" s="117"/>
      <c r="E111" s="121"/>
    </row>
    <row r="112" spans="1:5" hidden="1">
      <c r="A112" s="112" t="s">
        <v>409</v>
      </c>
      <c r="B112" s="91" t="s">
        <v>408</v>
      </c>
      <c r="C112" s="115">
        <f t="shared" ref="C112:E113" si="46">C113</f>
        <v>0</v>
      </c>
      <c r="D112" s="115">
        <f t="shared" si="46"/>
        <v>0</v>
      </c>
      <c r="E112" s="120">
        <f t="shared" si="46"/>
        <v>0</v>
      </c>
    </row>
    <row r="113" spans="1:5" hidden="1">
      <c r="A113" s="112" t="s">
        <v>411</v>
      </c>
      <c r="B113" s="91" t="s">
        <v>410</v>
      </c>
      <c r="C113" s="115">
        <f t="shared" si="46"/>
        <v>0</v>
      </c>
      <c r="D113" s="115">
        <f t="shared" si="46"/>
        <v>0</v>
      </c>
      <c r="E113" s="120">
        <f t="shared" si="46"/>
        <v>0</v>
      </c>
    </row>
    <row r="114" spans="1:5" hidden="1">
      <c r="A114" s="116" t="s">
        <v>412</v>
      </c>
      <c r="B114" s="91" t="s">
        <v>410</v>
      </c>
      <c r="C114" s="117"/>
      <c r="D114" s="117"/>
      <c r="E114" s="121"/>
    </row>
    <row r="115" spans="1:5" hidden="1">
      <c r="A115" s="112"/>
      <c r="B115" s="122" t="s">
        <v>413</v>
      </c>
      <c r="C115" s="117">
        <f t="shared" ref="C115:E115" si="47">C9</f>
        <v>9393195</v>
      </c>
      <c r="D115" s="117">
        <f t="shared" si="47"/>
        <v>6674100</v>
      </c>
      <c r="E115" s="121">
        <f t="shared" si="47"/>
        <v>8832300</v>
      </c>
    </row>
    <row r="116" spans="1:5">
      <c r="C116" s="107"/>
      <c r="D116" s="107"/>
    </row>
    <row r="117" spans="1:5">
      <c r="C117" s="107"/>
      <c r="D117" s="107"/>
    </row>
    <row r="118" spans="1:5">
      <c r="C118" s="107"/>
      <c r="D118" s="107"/>
    </row>
    <row r="119" spans="1:5">
      <c r="C119" s="107"/>
      <c r="D119" s="107"/>
    </row>
    <row r="120" spans="1:5">
      <c r="C120" s="107"/>
      <c r="D120" s="107"/>
    </row>
    <row r="121" spans="1:5">
      <c r="C121" s="107"/>
      <c r="D121" s="107"/>
    </row>
    <row r="122" spans="1:5">
      <c r="C122" s="107"/>
      <c r="D122" s="107"/>
    </row>
    <row r="123" spans="1:5">
      <c r="C123" s="107"/>
      <c r="D123" s="107"/>
    </row>
    <row r="124" spans="1:5">
      <c r="C124" s="107"/>
      <c r="D124" s="107"/>
    </row>
    <row r="125" spans="1:5">
      <c r="C125" s="107"/>
      <c r="D125" s="107"/>
    </row>
    <row r="126" spans="1:5">
      <c r="C126" s="107"/>
      <c r="D126" s="107"/>
    </row>
    <row r="127" spans="1:5">
      <c r="C127" s="107"/>
      <c r="D127" s="107"/>
    </row>
    <row r="128" spans="1:5">
      <c r="C128" s="107"/>
      <c r="D128" s="107"/>
    </row>
    <row r="129" spans="3:4">
      <c r="C129" s="107"/>
      <c r="D129" s="107"/>
    </row>
    <row r="130" spans="3:4">
      <c r="C130" s="107"/>
      <c r="D130" s="107"/>
    </row>
    <row r="131" spans="3:4">
      <c r="C131" s="107"/>
      <c r="D131" s="107"/>
    </row>
    <row r="132" spans="3:4">
      <c r="C132" s="107"/>
      <c r="D132" s="107"/>
    </row>
    <row r="133" spans="3:4">
      <c r="C133" s="107"/>
      <c r="D133" s="107"/>
    </row>
    <row r="134" spans="3:4">
      <c r="C134" s="107"/>
      <c r="D134" s="107"/>
    </row>
    <row r="135" spans="3:4">
      <c r="C135" s="107"/>
      <c r="D135" s="107"/>
    </row>
    <row r="136" spans="3:4">
      <c r="C136" s="107"/>
      <c r="D136" s="107"/>
    </row>
    <row r="137" spans="3:4">
      <c r="C137" s="107"/>
      <c r="D137" s="107"/>
    </row>
    <row r="138" spans="3:4">
      <c r="C138" s="107"/>
      <c r="D138" s="107"/>
    </row>
    <row r="139" spans="3:4">
      <c r="C139" s="107"/>
      <c r="D139" s="107"/>
    </row>
    <row r="140" spans="3:4">
      <c r="C140" s="107"/>
      <c r="D140" s="107"/>
    </row>
    <row r="141" spans="3:4">
      <c r="C141" s="107"/>
      <c r="D141" s="107"/>
    </row>
    <row r="142" spans="3:4">
      <c r="C142" s="107"/>
      <c r="D142" s="107"/>
    </row>
    <row r="143" spans="3:4">
      <c r="C143" s="107"/>
      <c r="D143" s="107"/>
    </row>
    <row r="144" spans="3:4">
      <c r="C144" s="107"/>
      <c r="D144" s="107"/>
    </row>
    <row r="145" spans="3:4">
      <c r="C145" s="107"/>
      <c r="D145" s="107"/>
    </row>
    <row r="146" spans="3:4">
      <c r="C146" s="107"/>
      <c r="D146" s="107"/>
    </row>
    <row r="147" spans="3:4">
      <c r="C147" s="107"/>
      <c r="D147" s="107"/>
    </row>
    <row r="148" spans="3:4">
      <c r="C148" s="107"/>
      <c r="D148" s="107"/>
    </row>
    <row r="149" spans="3:4">
      <c r="C149" s="107"/>
      <c r="D149" s="107"/>
    </row>
    <row r="150" spans="3:4">
      <c r="C150" s="107"/>
      <c r="D150" s="107"/>
    </row>
  </sheetData>
  <mergeCells count="1">
    <mergeCell ref="A6:E6"/>
  </mergeCells>
  <pageMargins left="0.70866141732283472" right="0.70866141732283472" top="0.55118110236220474" bottom="0.35433070866141736" header="0.31496062992125984" footer="0.23622047244094491"/>
  <pageSetup paperSize="9" scale="6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29"/>
  <sheetViews>
    <sheetView view="pageBreakPreview" zoomScaleNormal="70" zoomScaleSheetLayoutView="100" workbookViewId="0">
      <selection sqref="A1:XFD1048576"/>
    </sheetView>
  </sheetViews>
  <sheetFormatPr defaultRowHeight="12.75"/>
  <cols>
    <col min="1" max="1" width="73.7109375" style="39" customWidth="1"/>
    <col min="2" max="2" width="11.42578125" style="39" customWidth="1"/>
    <col min="3" max="3" width="8" style="39" customWidth="1"/>
    <col min="4" max="4" width="16.42578125" style="39" customWidth="1"/>
    <col min="5" max="5" width="19.85546875" style="39" customWidth="1"/>
    <col min="6" max="6" width="16" style="39" customWidth="1"/>
    <col min="7" max="7" width="15.85546875" style="39" customWidth="1"/>
    <col min="8" max="9" width="9.140625" style="39" customWidth="1"/>
    <col min="10" max="16384" width="9.140625" style="39"/>
  </cols>
  <sheetData>
    <row r="1" spans="1:6">
      <c r="F1" s="40" t="s">
        <v>315</v>
      </c>
    </row>
    <row r="2" spans="1:6">
      <c r="F2" s="40" t="str">
        <f>'прил 1Р'!E2</f>
        <v>к решению Совета депутатов</v>
      </c>
    </row>
    <row r="3" spans="1:6">
      <c r="F3" s="40" t="s">
        <v>267</v>
      </c>
    </row>
    <row r="4" spans="1:6">
      <c r="F4" s="40" t="e">
        <f>#REF!</f>
        <v>#REF!</v>
      </c>
    </row>
    <row r="6" spans="1:6" ht="16.5" customHeight="1">
      <c r="A6" s="236" t="s">
        <v>496</v>
      </c>
      <c r="B6" s="235"/>
      <c r="C6" s="235"/>
      <c r="D6" s="235"/>
      <c r="E6" s="235"/>
      <c r="F6" s="235"/>
    </row>
    <row r="7" spans="1:6">
      <c r="A7" s="235"/>
      <c r="B7" s="235"/>
      <c r="C7" s="235"/>
      <c r="D7" s="235"/>
      <c r="E7" s="235"/>
      <c r="F7" s="235"/>
    </row>
    <row r="8" spans="1:6" ht="15.75">
      <c r="A8" s="41"/>
      <c r="F8" s="92" t="s">
        <v>57</v>
      </c>
    </row>
    <row r="9" spans="1:6">
      <c r="A9" s="58" t="s">
        <v>200</v>
      </c>
      <c r="B9" s="59" t="s">
        <v>198</v>
      </c>
      <c r="C9" s="59" t="s">
        <v>199</v>
      </c>
      <c r="D9" s="114">
        <v>2024</v>
      </c>
      <c r="E9" s="114">
        <v>2025</v>
      </c>
      <c r="F9" s="114">
        <v>2026</v>
      </c>
    </row>
    <row r="10" spans="1:6">
      <c r="A10" s="60" t="s">
        <v>414</v>
      </c>
      <c r="B10" s="59">
        <v>0</v>
      </c>
      <c r="C10" s="59">
        <v>0</v>
      </c>
      <c r="D10" s="61">
        <f>'прил 5Р'!G9</f>
        <v>0</v>
      </c>
      <c r="E10" s="61">
        <f>'прил 5Р'!H9</f>
        <v>162600</v>
      </c>
      <c r="F10" s="61">
        <f>'прил 5Р'!I9</f>
        <v>332300</v>
      </c>
    </row>
    <row r="11" spans="1:6">
      <c r="A11" s="123" t="s">
        <v>295</v>
      </c>
      <c r="B11" s="124">
        <v>1</v>
      </c>
      <c r="C11" s="124">
        <v>0</v>
      </c>
      <c r="D11" s="125">
        <f>D12+D13+D14+D15</f>
        <v>1986224</v>
      </c>
      <c r="E11" s="125">
        <f t="shared" ref="E11:F11" si="0">E12+E13+E14+E15</f>
        <v>2001516</v>
      </c>
      <c r="F11" s="125">
        <f t="shared" si="0"/>
        <v>1921390</v>
      </c>
    </row>
    <row r="12" spans="1:6" ht="22.5">
      <c r="A12" s="62" t="s">
        <v>296</v>
      </c>
      <c r="B12" s="42">
        <v>1</v>
      </c>
      <c r="C12" s="42">
        <v>2</v>
      </c>
      <c r="D12" s="43">
        <f>'прил 5Р'!G12</f>
        <v>690000</v>
      </c>
      <c r="E12" s="43">
        <f>'прил 5Р'!H12</f>
        <v>703000</v>
      </c>
      <c r="F12" s="43">
        <f>'прил 5Р'!I12</f>
        <v>715000</v>
      </c>
    </row>
    <row r="13" spans="1:6" ht="22.5">
      <c r="A13" s="62" t="s">
        <v>297</v>
      </c>
      <c r="B13" s="42">
        <v>1</v>
      </c>
      <c r="C13" s="42">
        <v>4</v>
      </c>
      <c r="D13" s="43">
        <f>'прил 5Р'!G20</f>
        <v>1258775</v>
      </c>
      <c r="E13" s="43">
        <f>'прил 5Р'!H20</f>
        <v>1261059</v>
      </c>
      <c r="F13" s="43">
        <f>'прил 5Р'!I20</f>
        <v>1172693</v>
      </c>
    </row>
    <row r="14" spans="1:6" ht="22.5">
      <c r="A14" s="62" t="s">
        <v>182</v>
      </c>
      <c r="B14" s="42">
        <v>1</v>
      </c>
      <c r="C14" s="42">
        <v>6</v>
      </c>
      <c r="D14" s="43">
        <f>'прил 5Р'!G39</f>
        <v>33697</v>
      </c>
      <c r="E14" s="43">
        <f>'прил 5Р'!H39</f>
        <v>33697</v>
      </c>
      <c r="F14" s="43">
        <f>'прил 5Р'!I39</f>
        <v>33697</v>
      </c>
    </row>
    <row r="15" spans="1:6">
      <c r="A15" s="62" t="s">
        <v>191</v>
      </c>
      <c r="B15" s="42">
        <v>1</v>
      </c>
      <c r="C15" s="42">
        <v>13</v>
      </c>
      <c r="D15" s="43">
        <f>'прил 5Р'!G45</f>
        <v>3752</v>
      </c>
      <c r="E15" s="43">
        <f>'прил 5Р'!H45</f>
        <v>3760</v>
      </c>
      <c r="F15" s="43">
        <f>'прил 5Р'!I45</f>
        <v>0</v>
      </c>
    </row>
    <row r="16" spans="1:6">
      <c r="A16" s="123" t="s">
        <v>49</v>
      </c>
      <c r="B16" s="124">
        <v>2</v>
      </c>
      <c r="C16" s="124">
        <v>0</v>
      </c>
      <c r="D16" s="125">
        <f>D17</f>
        <v>154200</v>
      </c>
      <c r="E16" s="125">
        <f t="shared" ref="E16:F16" si="1">E17</f>
        <v>170100</v>
      </c>
      <c r="F16" s="125">
        <f t="shared" si="1"/>
        <v>186300</v>
      </c>
    </row>
    <row r="17" spans="1:6">
      <c r="A17" s="62" t="s">
        <v>50</v>
      </c>
      <c r="B17" s="42">
        <v>2</v>
      </c>
      <c r="C17" s="42">
        <v>3</v>
      </c>
      <c r="D17" s="43">
        <f>'прил 5Р'!G53</f>
        <v>154200</v>
      </c>
      <c r="E17" s="43">
        <f>'прил 5Р'!H53</f>
        <v>170100</v>
      </c>
      <c r="F17" s="43">
        <f>'прил 5Р'!I53</f>
        <v>186300</v>
      </c>
    </row>
    <row r="18" spans="1:6">
      <c r="A18" s="123" t="s">
        <v>51</v>
      </c>
      <c r="B18" s="124">
        <v>3</v>
      </c>
      <c r="C18" s="124">
        <v>0</v>
      </c>
      <c r="D18" s="125">
        <f>D19</f>
        <v>10000</v>
      </c>
      <c r="E18" s="125">
        <f t="shared" ref="E18:F18" si="2">E19</f>
        <v>10000</v>
      </c>
      <c r="F18" s="125">
        <f t="shared" si="2"/>
        <v>0</v>
      </c>
    </row>
    <row r="19" spans="1:6" ht="22.5">
      <c r="A19" s="62" t="s">
        <v>260</v>
      </c>
      <c r="B19" s="42">
        <v>3</v>
      </c>
      <c r="C19" s="42">
        <v>10</v>
      </c>
      <c r="D19" s="43">
        <f>'прил 5Р'!G64</f>
        <v>10000</v>
      </c>
      <c r="E19" s="43">
        <f>'прил 5Р'!H64</f>
        <v>10000</v>
      </c>
      <c r="F19" s="43">
        <f>'прил 5Р'!I64</f>
        <v>0</v>
      </c>
    </row>
    <row r="20" spans="1:6">
      <c r="A20" s="126" t="s">
        <v>52</v>
      </c>
      <c r="B20" s="44">
        <v>4</v>
      </c>
      <c r="C20" s="44">
        <v>0</v>
      </c>
      <c r="D20" s="45">
        <f>D21+D22</f>
        <v>1028400</v>
      </c>
      <c r="E20" s="45">
        <f t="shared" ref="E20:F20" si="3">E21+E22</f>
        <v>1051000</v>
      </c>
      <c r="F20" s="45">
        <f t="shared" si="3"/>
        <v>3152855.67</v>
      </c>
    </row>
    <row r="21" spans="1:6">
      <c r="A21" s="62" t="s">
        <v>53</v>
      </c>
      <c r="B21" s="42">
        <v>4</v>
      </c>
      <c r="C21" s="42">
        <v>9</v>
      </c>
      <c r="D21" s="43">
        <f>'прил 5Р'!G72</f>
        <v>1028000</v>
      </c>
      <c r="E21" s="43">
        <f>'прил 5Р'!H72</f>
        <v>1051000</v>
      </c>
      <c r="F21" s="43">
        <f>'прил 5Р'!I72</f>
        <v>3152855.67</v>
      </c>
    </row>
    <row r="22" spans="1:6">
      <c r="A22" s="62" t="s">
        <v>415</v>
      </c>
      <c r="B22" s="42">
        <v>4</v>
      </c>
      <c r="C22" s="42">
        <v>12</v>
      </c>
      <c r="D22" s="43">
        <f>'прил 5Р'!G88</f>
        <v>400</v>
      </c>
      <c r="E22" s="43">
        <f>'прил 5Р'!H88</f>
        <v>0</v>
      </c>
      <c r="F22" s="43">
        <f>'прил 5Р'!I88</f>
        <v>0</v>
      </c>
    </row>
    <row r="23" spans="1:6">
      <c r="A23" s="126" t="s">
        <v>175</v>
      </c>
      <c r="B23" s="44">
        <v>5</v>
      </c>
      <c r="C23" s="44">
        <v>0</v>
      </c>
      <c r="D23" s="45">
        <f>D24+D25</f>
        <v>1197015</v>
      </c>
      <c r="E23" s="45">
        <f t="shared" ref="E23:F23" si="4">E24+E25</f>
        <v>2000</v>
      </c>
      <c r="F23" s="45">
        <f t="shared" si="4"/>
        <v>0</v>
      </c>
    </row>
    <row r="24" spans="1:6">
      <c r="A24" s="62" t="s">
        <v>416</v>
      </c>
      <c r="B24" s="44">
        <v>5</v>
      </c>
      <c r="C24" s="44">
        <v>2</v>
      </c>
      <c r="D24" s="45">
        <f>'прил 5Р'!G105</f>
        <v>24520</v>
      </c>
      <c r="E24" s="45">
        <f>'прил 5Р'!H105</f>
        <v>1000</v>
      </c>
      <c r="F24" s="45">
        <f>'прил 5Р'!I105</f>
        <v>0</v>
      </c>
    </row>
    <row r="25" spans="1:6">
      <c r="A25" s="62" t="s">
        <v>173</v>
      </c>
      <c r="B25" s="42">
        <v>5</v>
      </c>
      <c r="C25" s="42">
        <v>3</v>
      </c>
      <c r="D25" s="43">
        <f>'прил 5Р'!G114</f>
        <v>1172495</v>
      </c>
      <c r="E25" s="43">
        <f>'прил 5Р'!H114</f>
        <v>1000</v>
      </c>
      <c r="F25" s="43">
        <f>'прил 5Р'!I114</f>
        <v>0</v>
      </c>
    </row>
    <row r="26" spans="1:6">
      <c r="A26" s="126" t="s">
        <v>54</v>
      </c>
      <c r="B26" s="44">
        <v>8</v>
      </c>
      <c r="C26" s="44">
        <v>0</v>
      </c>
      <c r="D26" s="45">
        <f>D27</f>
        <v>5017356</v>
      </c>
      <c r="E26" s="45">
        <f t="shared" ref="E26:F26" si="5">E27</f>
        <v>3276884</v>
      </c>
      <c r="F26" s="45">
        <f t="shared" si="5"/>
        <v>3239454.33</v>
      </c>
    </row>
    <row r="27" spans="1:6">
      <c r="A27" s="62" t="s">
        <v>298</v>
      </c>
      <c r="B27" s="42">
        <v>8</v>
      </c>
      <c r="C27" s="42">
        <v>1</v>
      </c>
      <c r="D27" s="43">
        <f>'прил 5Р'!G131</f>
        <v>5017356</v>
      </c>
      <c r="E27" s="43">
        <f>'прил 5Р'!H131</f>
        <v>3276884</v>
      </c>
      <c r="F27" s="43">
        <f>'прил 5Р'!I131</f>
        <v>3239454.33</v>
      </c>
    </row>
    <row r="28" spans="1:6">
      <c r="A28" s="63" t="s">
        <v>299</v>
      </c>
      <c r="B28" s="64" t="s">
        <v>202</v>
      </c>
      <c r="C28" s="64" t="s">
        <v>202</v>
      </c>
      <c r="D28" s="65">
        <f>D10+D11+D16+D18+D20+D23+D26</f>
        <v>9393195</v>
      </c>
      <c r="E28" s="65">
        <f>E10+E11+E16+E18+E20+E23+E26</f>
        <v>6674100</v>
      </c>
      <c r="F28" s="65">
        <f t="shared" ref="F28" si="6">F10+F11+F16+F18+F20+F23+F26</f>
        <v>8832300</v>
      </c>
    </row>
    <row r="29" spans="1:6" hidden="1">
      <c r="D29" s="46">
        <f>D28-'прил 1Р'!C19</f>
        <v>0</v>
      </c>
      <c r="E29" s="46">
        <f>E28-'прил 1Р'!D19</f>
        <v>0</v>
      </c>
      <c r="F29" s="46">
        <f>F28-'прил 1Р'!E19</f>
        <v>0</v>
      </c>
    </row>
  </sheetData>
  <mergeCells count="1">
    <mergeCell ref="A6:F7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125"/>
  <sheetViews>
    <sheetView topLeftCell="A56" zoomScaleNormal="100" workbookViewId="0">
      <selection activeCell="F63" sqref="F63:H63"/>
    </sheetView>
  </sheetViews>
  <sheetFormatPr defaultRowHeight="11.25"/>
  <cols>
    <col min="1" max="1" width="51.28515625" style="81" customWidth="1"/>
    <col min="2" max="2" width="7.42578125" style="81" customWidth="1"/>
    <col min="3" max="3" width="10.5703125" style="81" customWidth="1"/>
    <col min="4" max="4" width="15.5703125" style="81" customWidth="1"/>
    <col min="5" max="5" width="10.85546875" style="81" customWidth="1"/>
    <col min="6" max="6" width="15.140625" style="81" customWidth="1"/>
    <col min="7" max="8" width="14.85546875" style="81" customWidth="1"/>
    <col min="9" max="9" width="14.85546875" style="24" customWidth="1"/>
    <col min="10" max="10" width="6.7109375" style="24" customWidth="1"/>
    <col min="11" max="11" width="11.28515625" style="24" customWidth="1"/>
    <col min="12" max="12" width="6.85546875" style="24" customWidth="1"/>
    <col min="13" max="14" width="13" style="24" customWidth="1"/>
    <col min="15" max="15" width="0.5703125" style="24" customWidth="1"/>
    <col min="16" max="16" width="29.140625" style="24" customWidth="1"/>
    <col min="17" max="17" width="6" style="24" customWidth="1"/>
    <col min="18" max="18" width="7.140625" style="24" customWidth="1"/>
    <col min="19" max="19" width="14.5703125" style="24" customWidth="1"/>
    <col min="20" max="20" width="0.140625" style="24" customWidth="1"/>
    <col min="21" max="21" width="9.140625" style="24"/>
    <col min="22" max="24" width="14" style="24" customWidth="1"/>
    <col min="25" max="16384" width="9.140625" style="24"/>
  </cols>
  <sheetData>
    <row r="1" spans="1:14" ht="15.6" customHeight="1">
      <c r="A1" s="82"/>
      <c r="B1" s="82"/>
      <c r="C1" s="82"/>
      <c r="D1" s="82"/>
      <c r="E1" s="82"/>
      <c r="F1" s="82"/>
      <c r="G1" s="82"/>
      <c r="H1" s="78" t="s">
        <v>250</v>
      </c>
      <c r="I1" s="34"/>
      <c r="J1" s="34"/>
    </row>
    <row r="2" spans="1:14" ht="14.45" customHeight="1">
      <c r="A2" s="82"/>
      <c r="B2" s="82"/>
      <c r="C2" s="82"/>
      <c r="D2" s="82"/>
      <c r="E2" s="82"/>
      <c r="F2" s="82"/>
      <c r="G2" s="82"/>
      <c r="H2" s="78" t="str">
        <f>'прил 1Р'!E2</f>
        <v>к решению Совета депутатов</v>
      </c>
      <c r="I2" s="34"/>
      <c r="J2" s="34"/>
    </row>
    <row r="3" spans="1:14" ht="15.6" customHeight="1">
      <c r="A3" s="82"/>
      <c r="B3" s="82"/>
      <c r="C3" s="82"/>
      <c r="D3" s="82"/>
      <c r="E3" s="82"/>
      <c r="F3" s="82"/>
      <c r="G3" s="82"/>
      <c r="H3" s="78" t="s">
        <v>267</v>
      </c>
      <c r="I3" s="34"/>
      <c r="J3" s="34"/>
    </row>
    <row r="4" spans="1:14" ht="15" customHeight="1">
      <c r="A4" s="82"/>
      <c r="B4" s="82"/>
      <c r="C4" s="82"/>
      <c r="D4" s="82"/>
      <c r="E4" s="82"/>
      <c r="F4" s="82"/>
      <c r="G4" s="82"/>
      <c r="H4" s="78" t="str">
        <f>'прил 1Р'!E4</f>
        <v xml:space="preserve">от 27.12.2023 года № 123 </v>
      </c>
      <c r="I4" s="34"/>
      <c r="J4" s="34"/>
    </row>
    <row r="5" spans="1:14" ht="51.75" customHeight="1">
      <c r="A5" s="241" t="s">
        <v>497</v>
      </c>
      <c r="B5" s="241"/>
      <c r="C5" s="241"/>
      <c r="D5" s="241"/>
      <c r="E5" s="241"/>
      <c r="F5" s="241"/>
      <c r="G5" s="241"/>
      <c r="H5" s="241"/>
      <c r="I5" s="34"/>
      <c r="J5" s="34"/>
      <c r="K5" s="34"/>
      <c r="L5" s="34"/>
      <c r="M5" s="34"/>
      <c r="N5" s="34"/>
    </row>
    <row r="6" spans="1:14" ht="17.25" customHeight="1">
      <c r="A6" s="83"/>
      <c r="B6" s="83"/>
      <c r="C6" s="83"/>
      <c r="D6" s="83"/>
      <c r="E6" s="83"/>
      <c r="F6" s="83"/>
      <c r="G6" s="83"/>
      <c r="H6" s="93" t="s">
        <v>57</v>
      </c>
      <c r="I6" s="34"/>
      <c r="J6" s="34"/>
      <c r="K6" s="34"/>
      <c r="L6" s="34"/>
      <c r="M6" s="34"/>
      <c r="N6" s="34"/>
    </row>
    <row r="7" spans="1:14" ht="24" customHeight="1">
      <c r="A7" s="84" t="s">
        <v>58</v>
      </c>
      <c r="B7" s="66" t="s">
        <v>60</v>
      </c>
      <c r="C7" s="66" t="s">
        <v>61</v>
      </c>
      <c r="D7" s="66" t="s">
        <v>62</v>
      </c>
      <c r="E7" s="66" t="s">
        <v>63</v>
      </c>
      <c r="F7" s="127">
        <v>2024</v>
      </c>
      <c r="G7" s="127">
        <v>2025</v>
      </c>
      <c r="H7" s="127">
        <v>2026</v>
      </c>
    </row>
    <row r="8" spans="1:14" ht="16.5" customHeight="1">
      <c r="A8" s="60" t="s">
        <v>414</v>
      </c>
      <c r="B8" s="36">
        <v>0</v>
      </c>
      <c r="C8" s="36">
        <v>0</v>
      </c>
      <c r="D8" s="48">
        <v>0</v>
      </c>
      <c r="E8" s="37">
        <v>0</v>
      </c>
      <c r="F8" s="49">
        <f>'прил 6Р'!G8</f>
        <v>0</v>
      </c>
      <c r="G8" s="49">
        <f>'прил 6Р'!H8</f>
        <v>162600</v>
      </c>
      <c r="H8" s="49">
        <f>'прил 6Р'!I8</f>
        <v>332300</v>
      </c>
    </row>
    <row r="9" spans="1:14" ht="14.25" customHeight="1">
      <c r="A9" s="128" t="s">
        <v>44</v>
      </c>
      <c r="B9" s="36">
        <v>1</v>
      </c>
      <c r="C9" s="36">
        <v>0</v>
      </c>
      <c r="D9" s="48">
        <v>0</v>
      </c>
      <c r="E9" s="37">
        <v>0</v>
      </c>
      <c r="F9" s="49">
        <f>F10+F16+F30+F36</f>
        <v>1986224</v>
      </c>
      <c r="G9" s="49">
        <f>G10+G16+G30+G36</f>
        <v>2001516</v>
      </c>
      <c r="H9" s="49">
        <f>H10+H16+H30+H36</f>
        <v>1921390</v>
      </c>
    </row>
    <row r="10" spans="1:14" ht="22.5" customHeight="1">
      <c r="A10" s="67" t="s">
        <v>45</v>
      </c>
      <c r="B10" s="50">
        <v>1</v>
      </c>
      <c r="C10" s="50">
        <v>2</v>
      </c>
      <c r="D10" s="29">
        <v>0</v>
      </c>
      <c r="E10" s="31">
        <v>0</v>
      </c>
      <c r="F10" s="32">
        <f t="shared" ref="F10:H14" si="0">F11</f>
        <v>690000</v>
      </c>
      <c r="G10" s="32">
        <f t="shared" si="0"/>
        <v>703000</v>
      </c>
      <c r="H10" s="32">
        <f t="shared" si="0"/>
        <v>715000</v>
      </c>
    </row>
    <row r="11" spans="1:14" ht="34.5" customHeight="1">
      <c r="A11" s="67" t="s">
        <v>301</v>
      </c>
      <c r="B11" s="30">
        <v>1</v>
      </c>
      <c r="C11" s="30">
        <v>2</v>
      </c>
      <c r="D11" s="29">
        <v>6500000000</v>
      </c>
      <c r="E11" s="31">
        <v>0</v>
      </c>
      <c r="F11" s="32">
        <f>F12</f>
        <v>690000</v>
      </c>
      <c r="G11" s="32">
        <f>G13</f>
        <v>703000</v>
      </c>
      <c r="H11" s="32">
        <f>H13</f>
        <v>715000</v>
      </c>
    </row>
    <row r="12" spans="1:14" ht="13.5" customHeight="1">
      <c r="A12" s="67" t="s">
        <v>302</v>
      </c>
      <c r="B12" s="30">
        <v>1</v>
      </c>
      <c r="C12" s="30">
        <v>2</v>
      </c>
      <c r="D12" s="29">
        <v>6540000000</v>
      </c>
      <c r="E12" s="31">
        <v>0</v>
      </c>
      <c r="F12" s="32">
        <f>F13</f>
        <v>690000</v>
      </c>
      <c r="G12" s="32">
        <f>G13</f>
        <v>703000</v>
      </c>
      <c r="H12" s="32">
        <f>H13</f>
        <v>715000</v>
      </c>
    </row>
    <row r="13" spans="1:14" ht="22.5" customHeight="1">
      <c r="A13" s="67" t="s">
        <v>303</v>
      </c>
      <c r="B13" s="30">
        <v>1</v>
      </c>
      <c r="C13" s="30">
        <v>2</v>
      </c>
      <c r="D13" s="29">
        <v>6540500000</v>
      </c>
      <c r="E13" s="31">
        <v>0</v>
      </c>
      <c r="F13" s="32">
        <f t="shared" si="0"/>
        <v>690000</v>
      </c>
      <c r="G13" s="32">
        <f t="shared" si="0"/>
        <v>703000</v>
      </c>
      <c r="H13" s="32">
        <f t="shared" si="0"/>
        <v>715000</v>
      </c>
    </row>
    <row r="14" spans="1:14" ht="12.75" customHeight="1">
      <c r="A14" s="67" t="s">
        <v>64</v>
      </c>
      <c r="B14" s="30">
        <v>1</v>
      </c>
      <c r="C14" s="30">
        <v>2</v>
      </c>
      <c r="D14" s="29">
        <v>6540510010</v>
      </c>
      <c r="E14" s="31">
        <v>0</v>
      </c>
      <c r="F14" s="32">
        <f t="shared" si="0"/>
        <v>690000</v>
      </c>
      <c r="G14" s="32">
        <f t="shared" si="0"/>
        <v>703000</v>
      </c>
      <c r="H14" s="32">
        <f t="shared" si="0"/>
        <v>715000</v>
      </c>
    </row>
    <row r="15" spans="1:14" ht="24.75" customHeight="1">
      <c r="A15" s="67" t="s">
        <v>65</v>
      </c>
      <c r="B15" s="30">
        <v>1</v>
      </c>
      <c r="C15" s="30">
        <v>2</v>
      </c>
      <c r="D15" s="29">
        <v>6540510010</v>
      </c>
      <c r="E15" s="31">
        <v>120</v>
      </c>
      <c r="F15" s="32">
        <f>'прил 5Р'!G17</f>
        <v>690000</v>
      </c>
      <c r="G15" s="32">
        <f>'прил 5Р'!H17</f>
        <v>703000</v>
      </c>
      <c r="H15" s="32">
        <f>'прил 5Р'!I17</f>
        <v>715000</v>
      </c>
    </row>
    <row r="16" spans="1:14" ht="37.5" customHeight="1">
      <c r="A16" s="67" t="s">
        <v>48</v>
      </c>
      <c r="B16" s="50">
        <v>1</v>
      </c>
      <c r="C16" s="50">
        <v>4</v>
      </c>
      <c r="D16" s="29">
        <v>0</v>
      </c>
      <c r="E16" s="31">
        <v>0</v>
      </c>
      <c r="F16" s="32">
        <f>F17</f>
        <v>1258775</v>
      </c>
      <c r="G16" s="32">
        <f t="shared" ref="G16:H18" si="1">G17</f>
        <v>1261059</v>
      </c>
      <c r="H16" s="32">
        <f t="shared" si="1"/>
        <v>1172693</v>
      </c>
    </row>
    <row r="17" spans="1:8" ht="34.5" customHeight="1">
      <c r="A17" s="67" t="s">
        <v>301</v>
      </c>
      <c r="B17" s="30">
        <v>1</v>
      </c>
      <c r="C17" s="30">
        <v>4</v>
      </c>
      <c r="D17" s="29">
        <v>6500000000</v>
      </c>
      <c r="E17" s="31">
        <v>0</v>
      </c>
      <c r="F17" s="32">
        <f>F18</f>
        <v>1258775</v>
      </c>
      <c r="G17" s="32">
        <f t="shared" si="1"/>
        <v>1261059</v>
      </c>
      <c r="H17" s="32">
        <f t="shared" si="1"/>
        <v>1172693</v>
      </c>
    </row>
    <row r="18" spans="1:8" ht="13.5" customHeight="1">
      <c r="A18" s="67" t="s">
        <v>302</v>
      </c>
      <c r="B18" s="30">
        <v>1</v>
      </c>
      <c r="C18" s="30">
        <v>4</v>
      </c>
      <c r="D18" s="29">
        <v>6540000000</v>
      </c>
      <c r="E18" s="31">
        <v>0</v>
      </c>
      <c r="F18" s="32">
        <f>F19</f>
        <v>1258775</v>
      </c>
      <c r="G18" s="32">
        <f t="shared" si="1"/>
        <v>1261059</v>
      </c>
      <c r="H18" s="32">
        <f t="shared" si="1"/>
        <v>1172693</v>
      </c>
    </row>
    <row r="19" spans="1:8" ht="23.25" customHeight="1">
      <c r="A19" s="67" t="s">
        <v>303</v>
      </c>
      <c r="B19" s="30">
        <v>1</v>
      </c>
      <c r="C19" s="30">
        <v>4</v>
      </c>
      <c r="D19" s="29">
        <v>6540500000</v>
      </c>
      <c r="E19" s="31">
        <v>0</v>
      </c>
      <c r="F19" s="32">
        <f>F20+F24+F26+F28</f>
        <v>1258775</v>
      </c>
      <c r="G19" s="32">
        <f t="shared" ref="G19:H19" si="2">G20+G24+G26+G28</f>
        <v>1261059</v>
      </c>
      <c r="H19" s="32">
        <f t="shared" si="2"/>
        <v>1172693</v>
      </c>
    </row>
    <row r="20" spans="1:8" ht="14.25" customHeight="1">
      <c r="A20" s="67" t="s">
        <v>417</v>
      </c>
      <c r="B20" s="30">
        <v>1</v>
      </c>
      <c r="C20" s="30">
        <v>4</v>
      </c>
      <c r="D20" s="29">
        <v>6540510020</v>
      </c>
      <c r="E20" s="31">
        <v>0</v>
      </c>
      <c r="F20" s="32">
        <f>F21+F22+F23</f>
        <v>731100</v>
      </c>
      <c r="G20" s="32">
        <f t="shared" ref="G20:H20" si="3">G21+G22+G23</f>
        <v>733000</v>
      </c>
      <c r="H20" s="32">
        <f t="shared" si="3"/>
        <v>645000</v>
      </c>
    </row>
    <row r="21" spans="1:8" ht="27" customHeight="1">
      <c r="A21" s="67" t="s">
        <v>65</v>
      </c>
      <c r="B21" s="30">
        <v>1</v>
      </c>
      <c r="C21" s="30">
        <v>4</v>
      </c>
      <c r="D21" s="29">
        <v>6540510020</v>
      </c>
      <c r="E21" s="31" t="s">
        <v>66</v>
      </c>
      <c r="F21" s="32">
        <f>'прил 5Р'!G25</f>
        <v>620000</v>
      </c>
      <c r="G21" s="32">
        <f>'прил 5Р'!H25</f>
        <v>633000</v>
      </c>
      <c r="H21" s="32">
        <f>'прил 5Р'!I25</f>
        <v>645000</v>
      </c>
    </row>
    <row r="22" spans="1:8" ht="27" customHeight="1">
      <c r="A22" s="67" t="s">
        <v>68</v>
      </c>
      <c r="B22" s="30">
        <v>1</v>
      </c>
      <c r="C22" s="30">
        <v>4</v>
      </c>
      <c r="D22" s="29">
        <v>6540510020</v>
      </c>
      <c r="E22" s="31" t="s">
        <v>67</v>
      </c>
      <c r="F22" s="32">
        <f>'прил 5Р'!G28</f>
        <v>110000</v>
      </c>
      <c r="G22" s="32">
        <f>'прил 5Р'!H28</f>
        <v>100000</v>
      </c>
      <c r="H22" s="32">
        <f>'прил 5Р'!I28</f>
        <v>0</v>
      </c>
    </row>
    <row r="23" spans="1:8" ht="15.75" customHeight="1">
      <c r="A23" s="67" t="s">
        <v>174</v>
      </c>
      <c r="B23" s="30">
        <v>1</v>
      </c>
      <c r="C23" s="30">
        <v>4</v>
      </c>
      <c r="D23" s="29">
        <v>6540510020</v>
      </c>
      <c r="E23" s="31">
        <v>850</v>
      </c>
      <c r="F23" s="32">
        <f>'прил 5Р'!G30</f>
        <v>1100</v>
      </c>
      <c r="G23" s="32">
        <f>'прил 5Р'!H30</f>
        <v>0</v>
      </c>
      <c r="H23" s="32">
        <f>'прил 5Р'!I30</f>
        <v>0</v>
      </c>
    </row>
    <row r="24" spans="1:8" ht="55.5" customHeight="1">
      <c r="A24" s="67" t="s">
        <v>443</v>
      </c>
      <c r="B24" s="30">
        <v>1</v>
      </c>
      <c r="C24" s="30">
        <v>4</v>
      </c>
      <c r="D24" s="29" t="s">
        <v>438</v>
      </c>
      <c r="E24" s="31">
        <v>0</v>
      </c>
      <c r="F24" s="32">
        <f>F25</f>
        <v>38500</v>
      </c>
      <c r="G24" s="32">
        <f>G25</f>
        <v>38500</v>
      </c>
      <c r="H24" s="32">
        <f>H25</f>
        <v>38500</v>
      </c>
    </row>
    <row r="25" spans="1:8" ht="14.25" customHeight="1">
      <c r="A25" s="71" t="s">
        <v>41</v>
      </c>
      <c r="B25" s="30">
        <v>1</v>
      </c>
      <c r="C25" s="30">
        <v>4</v>
      </c>
      <c r="D25" s="88" t="s">
        <v>438</v>
      </c>
      <c r="E25" s="31">
        <v>540</v>
      </c>
      <c r="F25" s="32">
        <f>'прил 5Р'!G34</f>
        <v>38500</v>
      </c>
      <c r="G25" s="32">
        <f>'прил 5Р'!H34</f>
        <v>38500</v>
      </c>
      <c r="H25" s="32">
        <f>'прил 5Р'!I34</f>
        <v>38500</v>
      </c>
    </row>
    <row r="26" spans="1:8" ht="72.75" customHeight="1">
      <c r="A26" s="67" t="s">
        <v>444</v>
      </c>
      <c r="B26" s="30">
        <v>1</v>
      </c>
      <c r="C26" s="30">
        <v>4</v>
      </c>
      <c r="D26" s="29" t="s">
        <v>439</v>
      </c>
      <c r="E26" s="31">
        <v>0</v>
      </c>
      <c r="F26" s="32">
        <f>F27</f>
        <v>29400</v>
      </c>
      <c r="G26" s="32">
        <f>G27</f>
        <v>29400</v>
      </c>
      <c r="H26" s="32">
        <f>H27</f>
        <v>29400</v>
      </c>
    </row>
    <row r="27" spans="1:8" ht="15" customHeight="1">
      <c r="A27" s="71" t="s">
        <v>41</v>
      </c>
      <c r="B27" s="30">
        <v>1</v>
      </c>
      <c r="C27" s="30">
        <v>4</v>
      </c>
      <c r="D27" s="88" t="s">
        <v>439</v>
      </c>
      <c r="E27" s="31">
        <v>540</v>
      </c>
      <c r="F27" s="32">
        <f>'прил 5Р'!G36</f>
        <v>29400</v>
      </c>
      <c r="G27" s="32">
        <f>'прил 5Р'!H36</f>
        <v>29400</v>
      </c>
      <c r="H27" s="32">
        <f>'прил 5Р'!I36</f>
        <v>29400</v>
      </c>
    </row>
    <row r="28" spans="1:8" ht="73.5" customHeight="1">
      <c r="A28" s="67" t="s">
        <v>445</v>
      </c>
      <c r="B28" s="30">
        <v>1</v>
      </c>
      <c r="C28" s="30">
        <v>4</v>
      </c>
      <c r="D28" s="29" t="s">
        <v>440</v>
      </c>
      <c r="E28" s="31">
        <v>0</v>
      </c>
      <c r="F28" s="32">
        <f>F29</f>
        <v>459775</v>
      </c>
      <c r="G28" s="32">
        <f>G29</f>
        <v>460159</v>
      </c>
      <c r="H28" s="32">
        <f>H29</f>
        <v>459793</v>
      </c>
    </row>
    <row r="29" spans="1:8" ht="15" customHeight="1">
      <c r="A29" s="71" t="s">
        <v>41</v>
      </c>
      <c r="B29" s="30">
        <v>1</v>
      </c>
      <c r="C29" s="30">
        <v>4</v>
      </c>
      <c r="D29" s="88" t="s">
        <v>440</v>
      </c>
      <c r="E29" s="31">
        <v>540</v>
      </c>
      <c r="F29" s="32">
        <f>'прил 5Р'!G38</f>
        <v>459775</v>
      </c>
      <c r="G29" s="32">
        <f>'прил 5Р'!H38</f>
        <v>460159</v>
      </c>
      <c r="H29" s="32">
        <f>'прил 5Р'!I38</f>
        <v>459793</v>
      </c>
    </row>
    <row r="30" spans="1:8" ht="24.75" customHeight="1">
      <c r="A30" s="67" t="s">
        <v>182</v>
      </c>
      <c r="B30" s="50">
        <v>1</v>
      </c>
      <c r="C30" s="50">
        <v>6</v>
      </c>
      <c r="D30" s="29">
        <v>0</v>
      </c>
      <c r="E30" s="31">
        <v>0</v>
      </c>
      <c r="F30" s="32">
        <f>F31</f>
        <v>33697</v>
      </c>
      <c r="G30" s="32">
        <f t="shared" ref="G30:H33" si="4">G31</f>
        <v>33697</v>
      </c>
      <c r="H30" s="32">
        <f t="shared" si="4"/>
        <v>33697</v>
      </c>
    </row>
    <row r="31" spans="1:8" ht="34.5" customHeight="1">
      <c r="A31" s="67" t="s">
        <v>301</v>
      </c>
      <c r="B31" s="30">
        <v>1</v>
      </c>
      <c r="C31" s="30">
        <v>6</v>
      </c>
      <c r="D31" s="29">
        <v>6500000000</v>
      </c>
      <c r="E31" s="31">
        <v>0</v>
      </c>
      <c r="F31" s="32">
        <f>F32</f>
        <v>33697</v>
      </c>
      <c r="G31" s="32">
        <f t="shared" si="4"/>
        <v>33697</v>
      </c>
      <c r="H31" s="32">
        <f t="shared" si="4"/>
        <v>33697</v>
      </c>
    </row>
    <row r="32" spans="1:8" ht="13.5" customHeight="1">
      <c r="A32" s="67" t="s">
        <v>302</v>
      </c>
      <c r="B32" s="30">
        <v>1</v>
      </c>
      <c r="C32" s="30">
        <v>6</v>
      </c>
      <c r="D32" s="29">
        <v>6540000000</v>
      </c>
      <c r="E32" s="31">
        <v>0</v>
      </c>
      <c r="F32" s="32">
        <f>F33</f>
        <v>33697</v>
      </c>
      <c r="G32" s="32">
        <f t="shared" si="4"/>
        <v>33697</v>
      </c>
      <c r="H32" s="32">
        <f t="shared" si="4"/>
        <v>33697</v>
      </c>
    </row>
    <row r="33" spans="1:8" ht="21.75" customHeight="1">
      <c r="A33" s="67" t="s">
        <v>303</v>
      </c>
      <c r="B33" s="30">
        <v>1</v>
      </c>
      <c r="C33" s="30">
        <v>6</v>
      </c>
      <c r="D33" s="29">
        <v>6540500000</v>
      </c>
      <c r="E33" s="31">
        <v>0</v>
      </c>
      <c r="F33" s="32">
        <f>F34</f>
        <v>33697</v>
      </c>
      <c r="G33" s="32">
        <f t="shared" si="4"/>
        <v>33697</v>
      </c>
      <c r="H33" s="32">
        <f t="shared" si="4"/>
        <v>33697</v>
      </c>
    </row>
    <row r="34" spans="1:8" ht="60.75" customHeight="1">
      <c r="A34" s="67" t="s">
        <v>441</v>
      </c>
      <c r="B34" s="30">
        <v>1</v>
      </c>
      <c r="C34" s="30">
        <v>6</v>
      </c>
      <c r="D34" s="29" t="s">
        <v>437</v>
      </c>
      <c r="E34" s="31">
        <v>0</v>
      </c>
      <c r="F34" s="32">
        <f>F35</f>
        <v>33697</v>
      </c>
      <c r="G34" s="32">
        <f>G35</f>
        <v>33697</v>
      </c>
      <c r="H34" s="32">
        <f>H35</f>
        <v>33697</v>
      </c>
    </row>
    <row r="35" spans="1:8" ht="14.25" customHeight="1">
      <c r="A35" s="67" t="s">
        <v>41</v>
      </c>
      <c r="B35" s="30">
        <v>1</v>
      </c>
      <c r="C35" s="30">
        <v>6</v>
      </c>
      <c r="D35" s="29" t="s">
        <v>437</v>
      </c>
      <c r="E35" s="31">
        <v>540</v>
      </c>
      <c r="F35" s="32">
        <f>'прил 5Р'!G44</f>
        <v>33697</v>
      </c>
      <c r="G35" s="32">
        <f>'прил 5Р'!H44</f>
        <v>33697</v>
      </c>
      <c r="H35" s="32">
        <f>'прил 5Р'!I44</f>
        <v>33697</v>
      </c>
    </row>
    <row r="36" spans="1:8" ht="15.75" customHeight="1">
      <c r="A36" s="67" t="s">
        <v>191</v>
      </c>
      <c r="B36" s="50">
        <v>1</v>
      </c>
      <c r="C36" s="50">
        <v>13</v>
      </c>
      <c r="D36" s="29">
        <v>0</v>
      </c>
      <c r="E36" s="31">
        <v>0</v>
      </c>
      <c r="F36" s="32">
        <f>F37</f>
        <v>3752</v>
      </c>
      <c r="G36" s="32">
        <f t="shared" ref="G36:H40" si="5">G37</f>
        <v>3760</v>
      </c>
      <c r="H36" s="32">
        <f t="shared" si="5"/>
        <v>0</v>
      </c>
    </row>
    <row r="37" spans="1:8" ht="35.25" customHeight="1">
      <c r="A37" s="67" t="s">
        <v>301</v>
      </c>
      <c r="B37" s="30">
        <v>1</v>
      </c>
      <c r="C37" s="30">
        <v>13</v>
      </c>
      <c r="D37" s="29">
        <v>6500000000</v>
      </c>
      <c r="E37" s="31">
        <v>0</v>
      </c>
      <c r="F37" s="32">
        <f>F38</f>
        <v>3752</v>
      </c>
      <c r="G37" s="32">
        <f t="shared" si="5"/>
        <v>3760</v>
      </c>
      <c r="H37" s="32">
        <f t="shared" si="5"/>
        <v>0</v>
      </c>
    </row>
    <row r="38" spans="1:8">
      <c r="A38" s="67" t="s">
        <v>302</v>
      </c>
      <c r="B38" s="30">
        <v>1</v>
      </c>
      <c r="C38" s="30">
        <v>13</v>
      </c>
      <c r="D38" s="29">
        <v>6540000000</v>
      </c>
      <c r="E38" s="31">
        <v>0</v>
      </c>
      <c r="F38" s="32">
        <f>F39</f>
        <v>3752</v>
      </c>
      <c r="G38" s="32">
        <f t="shared" si="5"/>
        <v>3760</v>
      </c>
      <c r="H38" s="32">
        <f t="shared" si="5"/>
        <v>0</v>
      </c>
    </row>
    <row r="39" spans="1:8" ht="27" customHeight="1">
      <c r="A39" s="67" t="s">
        <v>303</v>
      </c>
      <c r="B39" s="30">
        <v>1</v>
      </c>
      <c r="C39" s="30">
        <v>13</v>
      </c>
      <c r="D39" s="29">
        <v>6540500000</v>
      </c>
      <c r="E39" s="31">
        <v>0</v>
      </c>
      <c r="F39" s="32">
        <f>F40</f>
        <v>3752</v>
      </c>
      <c r="G39" s="32">
        <f t="shared" si="5"/>
        <v>3760</v>
      </c>
      <c r="H39" s="32">
        <f t="shared" si="5"/>
        <v>0</v>
      </c>
    </row>
    <row r="40" spans="1:8" ht="14.25" customHeight="1">
      <c r="A40" s="67" t="s">
        <v>418</v>
      </c>
      <c r="B40" s="30">
        <v>1</v>
      </c>
      <c r="C40" s="30">
        <v>13</v>
      </c>
      <c r="D40" s="29">
        <v>6540595100</v>
      </c>
      <c r="E40" s="31">
        <v>0</v>
      </c>
      <c r="F40" s="32">
        <f>F41</f>
        <v>3752</v>
      </c>
      <c r="G40" s="32">
        <f t="shared" si="5"/>
        <v>3760</v>
      </c>
      <c r="H40" s="32">
        <f t="shared" si="5"/>
        <v>0</v>
      </c>
    </row>
    <row r="41" spans="1:8" ht="14.25" customHeight="1">
      <c r="A41" s="67" t="s">
        <v>174</v>
      </c>
      <c r="B41" s="30">
        <v>1</v>
      </c>
      <c r="C41" s="30">
        <v>13</v>
      </c>
      <c r="D41" s="29">
        <v>6540595100</v>
      </c>
      <c r="E41" s="31">
        <v>850</v>
      </c>
      <c r="F41" s="32">
        <f>'прил 5Р'!G51</f>
        <v>3752</v>
      </c>
      <c r="G41" s="32">
        <f>'прил 5Р'!H51</f>
        <v>3760</v>
      </c>
      <c r="H41" s="32">
        <f>'прил 5Р'!I51</f>
        <v>0</v>
      </c>
    </row>
    <row r="42" spans="1:8" ht="15.75" customHeight="1">
      <c r="A42" s="128" t="s">
        <v>49</v>
      </c>
      <c r="B42" s="36">
        <v>2</v>
      </c>
      <c r="C42" s="36">
        <v>0</v>
      </c>
      <c r="D42" s="48">
        <v>0</v>
      </c>
      <c r="E42" s="37">
        <v>0</v>
      </c>
      <c r="F42" s="49">
        <f t="shared" ref="F42:H46" si="6">F43</f>
        <v>154200</v>
      </c>
      <c r="G42" s="49">
        <f t="shared" si="6"/>
        <v>170100</v>
      </c>
      <c r="H42" s="49">
        <f t="shared" si="6"/>
        <v>186300</v>
      </c>
    </row>
    <row r="43" spans="1:8" ht="16.5" customHeight="1">
      <c r="A43" s="67" t="s">
        <v>50</v>
      </c>
      <c r="B43" s="50">
        <v>2</v>
      </c>
      <c r="C43" s="50">
        <v>3</v>
      </c>
      <c r="D43" s="29">
        <v>0</v>
      </c>
      <c r="E43" s="31">
        <v>0</v>
      </c>
      <c r="F43" s="32">
        <f t="shared" si="6"/>
        <v>154200</v>
      </c>
      <c r="G43" s="32">
        <f t="shared" si="6"/>
        <v>170100</v>
      </c>
      <c r="H43" s="32">
        <f t="shared" si="6"/>
        <v>186300</v>
      </c>
    </row>
    <row r="44" spans="1:8" ht="36" customHeight="1">
      <c r="A44" s="67" t="s">
        <v>301</v>
      </c>
      <c r="B44" s="30">
        <v>2</v>
      </c>
      <c r="C44" s="30">
        <v>3</v>
      </c>
      <c r="D44" s="29">
        <v>6500000000</v>
      </c>
      <c r="E44" s="31">
        <v>0</v>
      </c>
      <c r="F44" s="32">
        <f>F45</f>
        <v>154200</v>
      </c>
      <c r="G44" s="32">
        <f t="shared" si="6"/>
        <v>170100</v>
      </c>
      <c r="H44" s="32">
        <f t="shared" si="6"/>
        <v>186300</v>
      </c>
    </row>
    <row r="45" spans="1:8" ht="16.5" customHeight="1">
      <c r="A45" s="67" t="s">
        <v>302</v>
      </c>
      <c r="B45" s="30">
        <v>2</v>
      </c>
      <c r="C45" s="30">
        <v>3</v>
      </c>
      <c r="D45" s="29">
        <v>6540000000</v>
      </c>
      <c r="E45" s="31">
        <v>0</v>
      </c>
      <c r="F45" s="32">
        <f>F46</f>
        <v>154200</v>
      </c>
      <c r="G45" s="32">
        <f t="shared" si="6"/>
        <v>170100</v>
      </c>
      <c r="H45" s="32">
        <f t="shared" si="6"/>
        <v>186300</v>
      </c>
    </row>
    <row r="46" spans="1:8" ht="25.5" customHeight="1">
      <c r="A46" s="67" t="s">
        <v>303</v>
      </c>
      <c r="B46" s="30">
        <v>2</v>
      </c>
      <c r="C46" s="30">
        <v>3</v>
      </c>
      <c r="D46" s="29">
        <v>6540500000</v>
      </c>
      <c r="E46" s="31">
        <v>0</v>
      </c>
      <c r="F46" s="32">
        <f t="shared" si="6"/>
        <v>154200</v>
      </c>
      <c r="G46" s="32">
        <f t="shared" si="6"/>
        <v>170100</v>
      </c>
      <c r="H46" s="32">
        <f t="shared" si="6"/>
        <v>186300</v>
      </c>
    </row>
    <row r="47" spans="1:8" ht="24.75" customHeight="1">
      <c r="A47" s="67" t="s">
        <v>327</v>
      </c>
      <c r="B47" s="30">
        <v>2</v>
      </c>
      <c r="C47" s="30">
        <v>3</v>
      </c>
      <c r="D47" s="29">
        <v>6540551180</v>
      </c>
      <c r="E47" s="31">
        <v>0</v>
      </c>
      <c r="F47" s="32">
        <f>F48+F49</f>
        <v>154200</v>
      </c>
      <c r="G47" s="32">
        <f>G48+G49</f>
        <v>170100</v>
      </c>
      <c r="H47" s="32">
        <f>H48+H49</f>
        <v>186300</v>
      </c>
    </row>
    <row r="48" spans="1:8" ht="24.75" customHeight="1">
      <c r="A48" s="67" t="s">
        <v>65</v>
      </c>
      <c r="B48" s="30">
        <v>2</v>
      </c>
      <c r="C48" s="30">
        <v>3</v>
      </c>
      <c r="D48" s="29">
        <v>6540551180</v>
      </c>
      <c r="E48" s="31">
        <v>120</v>
      </c>
      <c r="F48" s="32">
        <f>'прил 5Р'!G58</f>
        <v>154200</v>
      </c>
      <c r="G48" s="32">
        <f>'прил 5Р'!H58</f>
        <v>170100</v>
      </c>
      <c r="H48" s="32">
        <f>'прил 5Р'!I58</f>
        <v>186100</v>
      </c>
    </row>
    <row r="49" spans="1:8" ht="24" customHeight="1">
      <c r="A49" s="67" t="s">
        <v>68</v>
      </c>
      <c r="B49" s="30">
        <v>2</v>
      </c>
      <c r="C49" s="30">
        <v>3</v>
      </c>
      <c r="D49" s="29">
        <v>6540551180</v>
      </c>
      <c r="E49" s="31">
        <v>240</v>
      </c>
      <c r="F49" s="32">
        <f>'прил 5Р'!G61</f>
        <v>0</v>
      </c>
      <c r="G49" s="32">
        <f>'прил 5Р'!H61</f>
        <v>0</v>
      </c>
      <c r="H49" s="32">
        <f>'прил 5Р'!I61</f>
        <v>200</v>
      </c>
    </row>
    <row r="50" spans="1:8" ht="25.5" customHeight="1">
      <c r="A50" s="128" t="s">
        <v>51</v>
      </c>
      <c r="B50" s="36">
        <v>3</v>
      </c>
      <c r="C50" s="36">
        <v>0</v>
      </c>
      <c r="D50" s="48">
        <v>0</v>
      </c>
      <c r="E50" s="37">
        <v>0</v>
      </c>
      <c r="F50" s="49">
        <f>F51</f>
        <v>10000</v>
      </c>
      <c r="G50" s="49">
        <f>G51</f>
        <v>10000</v>
      </c>
      <c r="H50" s="49">
        <f>H51</f>
        <v>0</v>
      </c>
    </row>
    <row r="51" spans="1:8" ht="26.25" customHeight="1">
      <c r="A51" s="67" t="s">
        <v>260</v>
      </c>
      <c r="B51" s="50">
        <v>3</v>
      </c>
      <c r="C51" s="50">
        <v>10</v>
      </c>
      <c r="D51" s="29">
        <v>0</v>
      </c>
      <c r="E51" s="31">
        <v>0</v>
      </c>
      <c r="F51" s="32">
        <f t="shared" ref="F51:H55" si="7">F52</f>
        <v>10000</v>
      </c>
      <c r="G51" s="32">
        <f t="shared" si="7"/>
        <v>10000</v>
      </c>
      <c r="H51" s="32">
        <f t="shared" si="7"/>
        <v>0</v>
      </c>
    </row>
    <row r="52" spans="1:8" ht="35.25" customHeight="1">
      <c r="A52" s="67" t="s">
        <v>301</v>
      </c>
      <c r="B52" s="30">
        <v>3</v>
      </c>
      <c r="C52" s="30">
        <v>10</v>
      </c>
      <c r="D52" s="29">
        <v>6500000000</v>
      </c>
      <c r="E52" s="31">
        <v>0</v>
      </c>
      <c r="F52" s="32">
        <f>F53</f>
        <v>10000</v>
      </c>
      <c r="G52" s="32">
        <f t="shared" si="7"/>
        <v>10000</v>
      </c>
      <c r="H52" s="32">
        <f t="shared" si="7"/>
        <v>0</v>
      </c>
    </row>
    <row r="53" spans="1:8" ht="14.25" customHeight="1">
      <c r="A53" s="67" t="s">
        <v>302</v>
      </c>
      <c r="B53" s="30">
        <v>3</v>
      </c>
      <c r="C53" s="30">
        <v>10</v>
      </c>
      <c r="D53" s="29">
        <v>6540000000</v>
      </c>
      <c r="E53" s="31">
        <v>0</v>
      </c>
      <c r="F53" s="32">
        <f>F54</f>
        <v>10000</v>
      </c>
      <c r="G53" s="32">
        <f t="shared" si="7"/>
        <v>10000</v>
      </c>
      <c r="H53" s="32">
        <f t="shared" si="7"/>
        <v>0</v>
      </c>
    </row>
    <row r="54" spans="1:8" ht="15.75" customHeight="1">
      <c r="A54" s="67" t="s">
        <v>304</v>
      </c>
      <c r="B54" s="30">
        <v>3</v>
      </c>
      <c r="C54" s="30">
        <v>10</v>
      </c>
      <c r="D54" s="29">
        <v>6540100000</v>
      </c>
      <c r="E54" s="31">
        <v>0</v>
      </c>
      <c r="F54" s="32">
        <f>F55</f>
        <v>10000</v>
      </c>
      <c r="G54" s="32">
        <f t="shared" si="7"/>
        <v>10000</v>
      </c>
      <c r="H54" s="32">
        <f t="shared" si="7"/>
        <v>0</v>
      </c>
    </row>
    <row r="55" spans="1:8" ht="25.5" customHeight="1">
      <c r="A55" s="67" t="s">
        <v>419</v>
      </c>
      <c r="B55" s="30">
        <v>3</v>
      </c>
      <c r="C55" s="30">
        <v>10</v>
      </c>
      <c r="D55" s="29">
        <v>6540195020</v>
      </c>
      <c r="E55" s="31">
        <v>0</v>
      </c>
      <c r="F55" s="32">
        <f t="shared" si="7"/>
        <v>10000</v>
      </c>
      <c r="G55" s="32">
        <f t="shared" si="7"/>
        <v>10000</v>
      </c>
      <c r="H55" s="32">
        <f t="shared" si="7"/>
        <v>0</v>
      </c>
    </row>
    <row r="56" spans="1:8" ht="22.5">
      <c r="A56" s="67" t="s">
        <v>68</v>
      </c>
      <c r="B56" s="30">
        <v>3</v>
      </c>
      <c r="C56" s="30">
        <v>10</v>
      </c>
      <c r="D56" s="29">
        <v>6540195020</v>
      </c>
      <c r="E56" s="31">
        <v>240</v>
      </c>
      <c r="F56" s="32">
        <f>'прил 5Р'!G70</f>
        <v>10000</v>
      </c>
      <c r="G56" s="32">
        <f>'прил 5Р'!H70</f>
        <v>10000</v>
      </c>
      <c r="H56" s="32">
        <f>'прил 5Р'!I70</f>
        <v>0</v>
      </c>
    </row>
    <row r="57" spans="1:8" ht="14.25" customHeight="1">
      <c r="A57" s="128" t="s">
        <v>52</v>
      </c>
      <c r="B57" s="36">
        <v>4</v>
      </c>
      <c r="C57" s="36">
        <v>0</v>
      </c>
      <c r="D57" s="48">
        <v>0</v>
      </c>
      <c r="E57" s="37">
        <v>0</v>
      </c>
      <c r="F57" s="49">
        <f>F58+F70</f>
        <v>1028400</v>
      </c>
      <c r="G57" s="49">
        <f t="shared" ref="G57:H57" si="8">G58+G70</f>
        <v>1051000</v>
      </c>
      <c r="H57" s="49">
        <f t="shared" si="8"/>
        <v>3152855.67</v>
      </c>
    </row>
    <row r="58" spans="1:8" ht="13.5" customHeight="1">
      <c r="A58" s="60" t="s">
        <v>53</v>
      </c>
      <c r="B58" s="50">
        <v>4</v>
      </c>
      <c r="C58" s="50">
        <v>9</v>
      </c>
      <c r="D58" s="29">
        <v>0</v>
      </c>
      <c r="E58" s="31">
        <v>0</v>
      </c>
      <c r="F58" s="32">
        <f t="shared" ref="F58:H64" si="9">F59</f>
        <v>1028000</v>
      </c>
      <c r="G58" s="32">
        <f t="shared" si="9"/>
        <v>1051000</v>
      </c>
      <c r="H58" s="32">
        <f t="shared" si="9"/>
        <v>3152855.67</v>
      </c>
    </row>
    <row r="59" spans="1:8" ht="35.25" customHeight="1">
      <c r="A59" s="67" t="s">
        <v>301</v>
      </c>
      <c r="B59" s="30">
        <v>4</v>
      </c>
      <c r="C59" s="30">
        <v>9</v>
      </c>
      <c r="D59" s="29">
        <v>6500000000</v>
      </c>
      <c r="E59" s="31">
        <v>0</v>
      </c>
      <c r="F59" s="32">
        <f>F60+F66</f>
        <v>1028000</v>
      </c>
      <c r="G59" s="32">
        <f t="shared" ref="G59:H59" si="10">G60+G66</f>
        <v>1051000</v>
      </c>
      <c r="H59" s="32">
        <f t="shared" si="10"/>
        <v>3152855.67</v>
      </c>
    </row>
    <row r="60" spans="1:8" ht="16.5" customHeight="1">
      <c r="A60" s="67" t="s">
        <v>302</v>
      </c>
      <c r="B60" s="30">
        <v>4</v>
      </c>
      <c r="C60" s="30">
        <v>9</v>
      </c>
      <c r="D60" s="29">
        <v>6540000000</v>
      </c>
      <c r="E60" s="31">
        <v>0</v>
      </c>
      <c r="F60" s="32">
        <f>F61</f>
        <v>1028000</v>
      </c>
      <c r="G60" s="32">
        <f t="shared" si="9"/>
        <v>1051000</v>
      </c>
      <c r="H60" s="32">
        <f t="shared" si="9"/>
        <v>3152855.67</v>
      </c>
    </row>
    <row r="61" spans="1:8" ht="24" customHeight="1">
      <c r="A61" s="67" t="s">
        <v>305</v>
      </c>
      <c r="B61" s="30">
        <v>4</v>
      </c>
      <c r="C61" s="30">
        <v>9</v>
      </c>
      <c r="D61" s="29">
        <v>6540200000</v>
      </c>
      <c r="E61" s="31">
        <v>0</v>
      </c>
      <c r="F61" s="32">
        <f>F62+F64</f>
        <v>1028000</v>
      </c>
      <c r="G61" s="32">
        <f t="shared" ref="G61:H61" si="11">G62+G64</f>
        <v>1051000</v>
      </c>
      <c r="H61" s="32">
        <f t="shared" si="11"/>
        <v>3152855.67</v>
      </c>
    </row>
    <row r="62" spans="1:8" ht="24" customHeight="1">
      <c r="A62" s="67" t="s">
        <v>498</v>
      </c>
      <c r="B62" s="30">
        <v>4</v>
      </c>
      <c r="C62" s="30">
        <v>9</v>
      </c>
      <c r="D62" s="29" t="s">
        <v>489</v>
      </c>
      <c r="E62" s="31">
        <v>0</v>
      </c>
      <c r="F62" s="32">
        <f>'прил 5Р'!G77</f>
        <v>0</v>
      </c>
      <c r="G62" s="32">
        <f>'прил 5Р'!H77</f>
        <v>0</v>
      </c>
      <c r="H62" s="32">
        <f>'прил 5Р'!I77</f>
        <v>2061855.67</v>
      </c>
    </row>
    <row r="63" spans="1:8" ht="24" customHeight="1">
      <c r="A63" s="67" t="s">
        <v>68</v>
      </c>
      <c r="B63" s="30">
        <v>4</v>
      </c>
      <c r="C63" s="30">
        <v>9</v>
      </c>
      <c r="D63" s="29" t="s">
        <v>489</v>
      </c>
      <c r="E63" s="31">
        <v>240</v>
      </c>
      <c r="F63" s="179">
        <f>'прил 5Р'!G77</f>
        <v>0</v>
      </c>
      <c r="G63" s="179">
        <f>'прил 5Р'!H77</f>
        <v>0</v>
      </c>
      <c r="H63" s="179">
        <f>'прил 5Р'!I77</f>
        <v>2061855.67</v>
      </c>
    </row>
    <row r="64" spans="1:8" ht="24.75" customHeight="1">
      <c r="A64" s="67" t="s">
        <v>271</v>
      </c>
      <c r="B64" s="30">
        <v>4</v>
      </c>
      <c r="C64" s="30">
        <v>9</v>
      </c>
      <c r="D64" s="29">
        <v>6540295280</v>
      </c>
      <c r="E64" s="31">
        <v>0</v>
      </c>
      <c r="F64" s="32">
        <f>F65</f>
        <v>1028000</v>
      </c>
      <c r="G64" s="32">
        <f t="shared" si="9"/>
        <v>1051000</v>
      </c>
      <c r="H64" s="32">
        <f t="shared" si="9"/>
        <v>1091000</v>
      </c>
    </row>
    <row r="65" spans="1:8" ht="25.5" customHeight="1">
      <c r="A65" s="67" t="s">
        <v>68</v>
      </c>
      <c r="B65" s="30">
        <v>4</v>
      </c>
      <c r="C65" s="30">
        <v>9</v>
      </c>
      <c r="D65" s="29">
        <v>6540295280</v>
      </c>
      <c r="E65" s="31">
        <v>240</v>
      </c>
      <c r="F65" s="32">
        <f>'прил 5Р'!G80</f>
        <v>1028000</v>
      </c>
      <c r="G65" s="32">
        <f>'прил 5Р'!H80</f>
        <v>1051000</v>
      </c>
      <c r="H65" s="32">
        <f>'прил 5Р'!I80</f>
        <v>1091000</v>
      </c>
    </row>
    <row r="66" spans="1:8" ht="15.75" hidden="1" customHeight="1">
      <c r="A66" s="67" t="s">
        <v>323</v>
      </c>
      <c r="B66" s="30">
        <v>4</v>
      </c>
      <c r="C66" s="30">
        <v>9</v>
      </c>
      <c r="D66" s="29">
        <v>6550000000</v>
      </c>
      <c r="E66" s="31">
        <v>0</v>
      </c>
      <c r="F66" s="32">
        <f>F67</f>
        <v>0</v>
      </c>
      <c r="G66" s="32">
        <f t="shared" ref="G66:H66" si="12">G67</f>
        <v>0</v>
      </c>
      <c r="H66" s="32">
        <f t="shared" si="12"/>
        <v>0</v>
      </c>
    </row>
    <row r="67" spans="1:8" ht="37.5" hidden="1" customHeight="1">
      <c r="A67" s="67" t="s">
        <v>325</v>
      </c>
      <c r="B67" s="85">
        <v>4</v>
      </c>
      <c r="C67" s="85">
        <v>9</v>
      </c>
      <c r="D67" s="29" t="s">
        <v>326</v>
      </c>
      <c r="E67" s="31">
        <v>0</v>
      </c>
      <c r="F67" s="35">
        <f>F68</f>
        <v>0</v>
      </c>
      <c r="G67" s="35">
        <f t="shared" ref="G67:H67" si="13">G68</f>
        <v>0</v>
      </c>
      <c r="H67" s="35">
        <f t="shared" si="13"/>
        <v>0</v>
      </c>
    </row>
    <row r="68" spans="1:8" ht="31.5" hidden="1" customHeight="1">
      <c r="A68" s="67" t="s">
        <v>324</v>
      </c>
      <c r="B68" s="30">
        <v>4</v>
      </c>
      <c r="C68" s="30">
        <v>9</v>
      </c>
      <c r="D68" s="29" t="s">
        <v>420</v>
      </c>
      <c r="E68" s="31">
        <v>0</v>
      </c>
      <c r="F68" s="32">
        <f>F69</f>
        <v>0</v>
      </c>
      <c r="G68" s="32">
        <f t="shared" ref="G68:H68" si="14">G69</f>
        <v>0</v>
      </c>
      <c r="H68" s="32">
        <f t="shared" si="14"/>
        <v>0</v>
      </c>
    </row>
    <row r="69" spans="1:8" ht="31.5" hidden="1" customHeight="1">
      <c r="A69" s="67" t="s">
        <v>68</v>
      </c>
      <c r="B69" s="30">
        <v>4</v>
      </c>
      <c r="C69" s="30">
        <v>9</v>
      </c>
      <c r="D69" s="29" t="s">
        <v>420</v>
      </c>
      <c r="E69" s="31">
        <v>240</v>
      </c>
      <c r="F69" s="32">
        <f>'прил 5Р'!G86</f>
        <v>0</v>
      </c>
      <c r="G69" s="32">
        <f>'прил 5Р'!H86</f>
        <v>0</v>
      </c>
      <c r="H69" s="32">
        <f>'прил 5Р'!I86</f>
        <v>0</v>
      </c>
    </row>
    <row r="70" spans="1:8" ht="14.25" customHeight="1">
      <c r="A70" s="73" t="s">
        <v>415</v>
      </c>
      <c r="B70" s="86">
        <v>4</v>
      </c>
      <c r="C70" s="86">
        <v>12</v>
      </c>
      <c r="D70" s="29">
        <v>0</v>
      </c>
      <c r="E70" s="31">
        <v>0</v>
      </c>
      <c r="F70" s="35">
        <f t="shared" ref="F70:H70" si="15">F71</f>
        <v>400</v>
      </c>
      <c r="G70" s="35">
        <f t="shared" si="15"/>
        <v>0</v>
      </c>
      <c r="H70" s="35">
        <f t="shared" si="15"/>
        <v>0</v>
      </c>
    </row>
    <row r="71" spans="1:8" ht="34.5" customHeight="1">
      <c r="A71" s="67" t="s">
        <v>301</v>
      </c>
      <c r="B71" s="85">
        <v>4</v>
      </c>
      <c r="C71" s="85">
        <v>12</v>
      </c>
      <c r="D71" s="29">
        <v>6500000000</v>
      </c>
      <c r="E71" s="31">
        <v>0</v>
      </c>
      <c r="F71" s="35">
        <f>F73</f>
        <v>400</v>
      </c>
      <c r="G71" s="35">
        <f>G73</f>
        <v>0</v>
      </c>
      <c r="H71" s="35">
        <f>H73</f>
        <v>0</v>
      </c>
    </row>
    <row r="72" spans="1:8" ht="16.5" customHeight="1">
      <c r="A72" s="67" t="s">
        <v>302</v>
      </c>
      <c r="B72" s="85">
        <v>4</v>
      </c>
      <c r="C72" s="85">
        <v>12</v>
      </c>
      <c r="D72" s="29">
        <v>6540000000</v>
      </c>
      <c r="E72" s="31">
        <v>0</v>
      </c>
      <c r="F72" s="35">
        <f t="shared" ref="F72:H72" si="16">F73</f>
        <v>400</v>
      </c>
      <c r="G72" s="35">
        <f t="shared" si="16"/>
        <v>0</v>
      </c>
      <c r="H72" s="35">
        <f t="shared" si="16"/>
        <v>0</v>
      </c>
    </row>
    <row r="73" spans="1:8" ht="23.25" customHeight="1">
      <c r="A73" s="67" t="s">
        <v>309</v>
      </c>
      <c r="B73" s="85">
        <v>4</v>
      </c>
      <c r="C73" s="85">
        <v>12</v>
      </c>
      <c r="D73" s="29">
        <v>6540300000</v>
      </c>
      <c r="E73" s="31">
        <v>0</v>
      </c>
      <c r="F73" s="35">
        <f>F74+F76+F78+F80</f>
        <v>400</v>
      </c>
      <c r="G73" s="35">
        <f>G74+G76+G78+G80</f>
        <v>0</v>
      </c>
      <c r="H73" s="35">
        <f>H74+H76+H78+H80</f>
        <v>0</v>
      </c>
    </row>
    <row r="74" spans="1:8" ht="22.5" customHeight="1">
      <c r="A74" s="67" t="s">
        <v>310</v>
      </c>
      <c r="B74" s="85">
        <v>4</v>
      </c>
      <c r="C74" s="85">
        <v>12</v>
      </c>
      <c r="D74" s="29">
        <v>6540390010</v>
      </c>
      <c r="E74" s="31">
        <v>0</v>
      </c>
      <c r="F74" s="35">
        <f>F75</f>
        <v>100</v>
      </c>
      <c r="G74" s="35">
        <f>G75</f>
        <v>0</v>
      </c>
      <c r="H74" s="35">
        <f>H75</f>
        <v>0</v>
      </c>
    </row>
    <row r="75" spans="1:8" ht="24.75" customHeight="1">
      <c r="A75" s="67" t="s">
        <v>68</v>
      </c>
      <c r="B75" s="85">
        <v>4</v>
      </c>
      <c r="C75" s="85">
        <v>12</v>
      </c>
      <c r="D75" s="29">
        <v>6540390010</v>
      </c>
      <c r="E75" s="31">
        <v>240</v>
      </c>
      <c r="F75" s="35">
        <f>'прил 5Р'!G94</f>
        <v>100</v>
      </c>
      <c r="G75" s="35">
        <f>'прил 5Р'!H94</f>
        <v>0</v>
      </c>
      <c r="H75" s="35">
        <f>'прил 5Р'!I94</f>
        <v>0</v>
      </c>
    </row>
    <row r="76" spans="1:8" ht="34.5" customHeight="1">
      <c r="A76" s="67" t="s">
        <v>311</v>
      </c>
      <c r="B76" s="85">
        <v>4</v>
      </c>
      <c r="C76" s="85">
        <v>12</v>
      </c>
      <c r="D76" s="29">
        <v>6540390030</v>
      </c>
      <c r="E76" s="31">
        <v>0</v>
      </c>
      <c r="F76" s="35">
        <f t="shared" ref="F76:H76" si="17">F77</f>
        <v>100</v>
      </c>
      <c r="G76" s="35">
        <f t="shared" si="17"/>
        <v>0</v>
      </c>
      <c r="H76" s="35">
        <f t="shared" si="17"/>
        <v>0</v>
      </c>
    </row>
    <row r="77" spans="1:8" ht="27" customHeight="1">
      <c r="A77" s="67" t="s">
        <v>68</v>
      </c>
      <c r="B77" s="85">
        <v>4</v>
      </c>
      <c r="C77" s="85">
        <v>12</v>
      </c>
      <c r="D77" s="29">
        <v>6540390030</v>
      </c>
      <c r="E77" s="31">
        <v>240</v>
      </c>
      <c r="F77" s="35">
        <f>'прил 5Р'!G97</f>
        <v>100</v>
      </c>
      <c r="G77" s="35">
        <f>'прил 5Р'!H97</f>
        <v>0</v>
      </c>
      <c r="H77" s="35">
        <f>'прил 5Р'!I97</f>
        <v>0</v>
      </c>
    </row>
    <row r="78" spans="1:8" ht="38.25" customHeight="1">
      <c r="A78" s="67" t="s">
        <v>312</v>
      </c>
      <c r="B78" s="85">
        <v>4</v>
      </c>
      <c r="C78" s="85">
        <v>12</v>
      </c>
      <c r="D78" s="29">
        <v>6540390050</v>
      </c>
      <c r="E78" s="31">
        <v>0</v>
      </c>
      <c r="F78" s="35">
        <f t="shared" ref="F78:H78" si="18">F79</f>
        <v>100</v>
      </c>
      <c r="G78" s="35">
        <f t="shared" si="18"/>
        <v>0</v>
      </c>
      <c r="H78" s="35">
        <f t="shared" si="18"/>
        <v>0</v>
      </c>
    </row>
    <row r="79" spans="1:8" ht="25.5" customHeight="1">
      <c r="A79" s="67" t="s">
        <v>68</v>
      </c>
      <c r="B79" s="85">
        <v>4</v>
      </c>
      <c r="C79" s="85">
        <v>12</v>
      </c>
      <c r="D79" s="29">
        <v>6540390050</v>
      </c>
      <c r="E79" s="31">
        <v>240</v>
      </c>
      <c r="F79" s="35">
        <f>'прил 5Р'!G100</f>
        <v>100</v>
      </c>
      <c r="G79" s="35">
        <f>'прил 5Р'!H100</f>
        <v>0</v>
      </c>
      <c r="H79" s="35">
        <f>'прил 5Р'!I100</f>
        <v>0</v>
      </c>
    </row>
    <row r="80" spans="1:8" ht="24.75" customHeight="1">
      <c r="A80" s="67" t="s">
        <v>300</v>
      </c>
      <c r="B80" s="85">
        <v>4</v>
      </c>
      <c r="C80" s="85">
        <v>12</v>
      </c>
      <c r="D80" s="29">
        <v>6540395120</v>
      </c>
      <c r="E80" s="31">
        <v>0</v>
      </c>
      <c r="F80" s="35">
        <f t="shared" ref="F80:H80" si="19">F81</f>
        <v>100</v>
      </c>
      <c r="G80" s="35">
        <f t="shared" si="19"/>
        <v>0</v>
      </c>
      <c r="H80" s="35">
        <f t="shared" si="19"/>
        <v>0</v>
      </c>
    </row>
    <row r="81" spans="1:8" ht="27.75" customHeight="1">
      <c r="A81" s="67" t="s">
        <v>68</v>
      </c>
      <c r="B81" s="85">
        <v>4</v>
      </c>
      <c r="C81" s="85">
        <v>12</v>
      </c>
      <c r="D81" s="29">
        <v>6540395120</v>
      </c>
      <c r="E81" s="31">
        <v>240</v>
      </c>
      <c r="F81" s="35">
        <f>'прил 5Р'!G103</f>
        <v>100</v>
      </c>
      <c r="G81" s="35">
        <f>'прил 5Р'!H103</f>
        <v>0</v>
      </c>
      <c r="H81" s="35">
        <f>'прил 5Р'!I103</f>
        <v>0</v>
      </c>
    </row>
    <row r="82" spans="1:8" ht="18" customHeight="1">
      <c r="A82" s="128" t="s">
        <v>175</v>
      </c>
      <c r="B82" s="36">
        <v>5</v>
      </c>
      <c r="C82" s="36">
        <v>0</v>
      </c>
      <c r="D82" s="48">
        <v>0</v>
      </c>
      <c r="E82" s="37">
        <v>0</v>
      </c>
      <c r="F82" s="49">
        <f>F83+F91</f>
        <v>1197015</v>
      </c>
      <c r="G82" s="49">
        <f>G83+G91</f>
        <v>2000</v>
      </c>
      <c r="H82" s="49">
        <f>H83+H91</f>
        <v>0</v>
      </c>
    </row>
    <row r="83" spans="1:8" ht="15.75" customHeight="1">
      <c r="A83" s="60" t="s">
        <v>416</v>
      </c>
      <c r="B83" s="51">
        <v>5</v>
      </c>
      <c r="C83" s="51">
        <v>2</v>
      </c>
      <c r="D83" s="48">
        <v>0</v>
      </c>
      <c r="E83" s="37">
        <v>0</v>
      </c>
      <c r="F83" s="38">
        <f>F84</f>
        <v>24520</v>
      </c>
      <c r="G83" s="38">
        <f t="shared" ref="G83:H83" si="20">G84</f>
        <v>1000</v>
      </c>
      <c r="H83" s="38">
        <f t="shared" si="20"/>
        <v>0</v>
      </c>
    </row>
    <row r="84" spans="1:8" ht="33" customHeight="1">
      <c r="A84" s="67" t="s">
        <v>301</v>
      </c>
      <c r="B84" s="36">
        <v>5</v>
      </c>
      <c r="C84" s="36">
        <v>2</v>
      </c>
      <c r="D84" s="29">
        <v>6500000000</v>
      </c>
      <c r="E84" s="37">
        <v>0</v>
      </c>
      <c r="F84" s="38">
        <f t="shared" ref="F84:H85" si="21">F85</f>
        <v>24520</v>
      </c>
      <c r="G84" s="38">
        <f t="shared" si="21"/>
        <v>1000</v>
      </c>
      <c r="H84" s="38">
        <f t="shared" si="21"/>
        <v>0</v>
      </c>
    </row>
    <row r="85" spans="1:8" ht="15.75" customHeight="1">
      <c r="A85" s="67" t="s">
        <v>302</v>
      </c>
      <c r="B85" s="36">
        <v>5</v>
      </c>
      <c r="C85" s="36">
        <v>2</v>
      </c>
      <c r="D85" s="29">
        <v>6540000000</v>
      </c>
      <c r="E85" s="37">
        <v>0</v>
      </c>
      <c r="F85" s="38">
        <f t="shared" si="21"/>
        <v>24520</v>
      </c>
      <c r="G85" s="38">
        <f t="shared" si="21"/>
        <v>1000</v>
      </c>
      <c r="H85" s="38">
        <f t="shared" si="21"/>
        <v>0</v>
      </c>
    </row>
    <row r="86" spans="1:8" ht="23.25" customHeight="1">
      <c r="A86" s="67" t="s">
        <v>421</v>
      </c>
      <c r="B86" s="36">
        <v>5</v>
      </c>
      <c r="C86" s="36">
        <v>2</v>
      </c>
      <c r="D86" s="29">
        <v>6540600000</v>
      </c>
      <c r="E86" s="37">
        <v>0</v>
      </c>
      <c r="F86" s="38">
        <f>F87+F89</f>
        <v>24520</v>
      </c>
      <c r="G86" s="38">
        <f>G87+G89</f>
        <v>1000</v>
      </c>
      <c r="H86" s="38">
        <f>H87+H89</f>
        <v>0</v>
      </c>
    </row>
    <row r="87" spans="1:8" ht="13.5" customHeight="1">
      <c r="A87" s="67" t="s">
        <v>422</v>
      </c>
      <c r="B87" s="36">
        <v>5</v>
      </c>
      <c r="C87" s="36">
        <v>2</v>
      </c>
      <c r="D87" s="29">
        <v>6540690120</v>
      </c>
      <c r="E87" s="37">
        <v>0</v>
      </c>
      <c r="F87" s="38">
        <f>F88</f>
        <v>1000</v>
      </c>
      <c r="G87" s="38">
        <f t="shared" ref="G87:H87" si="22">G88</f>
        <v>1000</v>
      </c>
      <c r="H87" s="38">
        <f t="shared" si="22"/>
        <v>0</v>
      </c>
    </row>
    <row r="88" spans="1:8" ht="26.25" customHeight="1">
      <c r="A88" s="67" t="s">
        <v>68</v>
      </c>
      <c r="B88" s="36">
        <v>5</v>
      </c>
      <c r="C88" s="36">
        <v>2</v>
      </c>
      <c r="D88" s="29">
        <v>6540690120</v>
      </c>
      <c r="E88" s="37">
        <v>240</v>
      </c>
      <c r="F88" s="38">
        <f>'прил 5Р'!G110</f>
        <v>1000</v>
      </c>
      <c r="G88" s="38">
        <f>'прил 5Р'!H110</f>
        <v>1000</v>
      </c>
      <c r="H88" s="38">
        <f>'прил 5Р'!I110</f>
        <v>0</v>
      </c>
    </row>
    <row r="89" spans="1:8" ht="36" customHeight="1">
      <c r="A89" s="67" t="s">
        <v>423</v>
      </c>
      <c r="B89" s="36">
        <v>5</v>
      </c>
      <c r="C89" s="36">
        <v>2</v>
      </c>
      <c r="D89" s="29" t="s">
        <v>424</v>
      </c>
      <c r="E89" s="37">
        <v>0</v>
      </c>
      <c r="F89" s="38">
        <f>F90</f>
        <v>23520</v>
      </c>
      <c r="G89" s="38">
        <f t="shared" ref="G89:H89" si="23">G90</f>
        <v>0</v>
      </c>
      <c r="H89" s="38">
        <f t="shared" si="23"/>
        <v>0</v>
      </c>
    </row>
    <row r="90" spans="1:8" ht="18" customHeight="1">
      <c r="A90" s="67" t="s">
        <v>41</v>
      </c>
      <c r="B90" s="36">
        <v>5</v>
      </c>
      <c r="C90" s="36">
        <v>2</v>
      </c>
      <c r="D90" s="29" t="s">
        <v>424</v>
      </c>
      <c r="E90" s="37">
        <v>540</v>
      </c>
      <c r="F90" s="38">
        <f>'прил 5Р'!G113</f>
        <v>23520</v>
      </c>
      <c r="G90" s="38">
        <f>'прил 5Р'!H113</f>
        <v>0</v>
      </c>
      <c r="H90" s="38">
        <f>'прил 5Р'!I113</f>
        <v>0</v>
      </c>
    </row>
    <row r="91" spans="1:8" ht="15.75" customHeight="1">
      <c r="A91" s="60" t="s">
        <v>173</v>
      </c>
      <c r="B91" s="50">
        <v>5</v>
      </c>
      <c r="C91" s="50">
        <v>3</v>
      </c>
      <c r="D91" s="29">
        <v>0</v>
      </c>
      <c r="E91" s="31">
        <v>0</v>
      </c>
      <c r="F91" s="32">
        <f>F92</f>
        <v>1172495</v>
      </c>
      <c r="G91" s="32">
        <f t="shared" ref="G91:H94" si="24">G92</f>
        <v>1000</v>
      </c>
      <c r="H91" s="32">
        <f t="shared" si="24"/>
        <v>0</v>
      </c>
    </row>
    <row r="92" spans="1:8" ht="37.5" customHeight="1">
      <c r="A92" s="67" t="s">
        <v>301</v>
      </c>
      <c r="B92" s="30">
        <v>5</v>
      </c>
      <c r="C92" s="30">
        <v>3</v>
      </c>
      <c r="D92" s="29">
        <v>6500000000</v>
      </c>
      <c r="E92" s="31">
        <v>0</v>
      </c>
      <c r="F92" s="32">
        <f>F93+F97</f>
        <v>1172495</v>
      </c>
      <c r="G92" s="32">
        <f t="shared" ref="G92:H92" si="25">G93+G97</f>
        <v>1000</v>
      </c>
      <c r="H92" s="32">
        <f t="shared" si="25"/>
        <v>0</v>
      </c>
    </row>
    <row r="93" spans="1:8" ht="15.75" customHeight="1">
      <c r="A93" s="67" t="s">
        <v>302</v>
      </c>
      <c r="B93" s="30">
        <v>5</v>
      </c>
      <c r="C93" s="30">
        <v>3</v>
      </c>
      <c r="D93" s="29">
        <v>6540000000</v>
      </c>
      <c r="E93" s="31">
        <v>0</v>
      </c>
      <c r="F93" s="32">
        <f>F94</f>
        <v>1000</v>
      </c>
      <c r="G93" s="32">
        <f t="shared" si="24"/>
        <v>1000</v>
      </c>
      <c r="H93" s="32">
        <f t="shared" si="24"/>
        <v>0</v>
      </c>
    </row>
    <row r="94" spans="1:8" ht="24.75" customHeight="1">
      <c r="A94" s="67" t="s">
        <v>309</v>
      </c>
      <c r="B94" s="30">
        <v>5</v>
      </c>
      <c r="C94" s="30">
        <v>3</v>
      </c>
      <c r="D94" s="29">
        <v>6540300000</v>
      </c>
      <c r="E94" s="31">
        <v>0</v>
      </c>
      <c r="F94" s="32">
        <f>F95</f>
        <v>1000</v>
      </c>
      <c r="G94" s="32">
        <f t="shared" si="24"/>
        <v>1000</v>
      </c>
      <c r="H94" s="32">
        <f t="shared" si="24"/>
        <v>0</v>
      </c>
    </row>
    <row r="95" spans="1:8" ht="27" customHeight="1">
      <c r="A95" s="67" t="s">
        <v>313</v>
      </c>
      <c r="B95" s="30">
        <v>5</v>
      </c>
      <c r="C95" s="30">
        <v>3</v>
      </c>
      <c r="D95" s="29">
        <v>6540395310</v>
      </c>
      <c r="E95" s="31">
        <v>0</v>
      </c>
      <c r="F95" s="32">
        <f>F96</f>
        <v>1000</v>
      </c>
      <c r="G95" s="32">
        <f>G96</f>
        <v>1000</v>
      </c>
      <c r="H95" s="32">
        <f>H96</f>
        <v>0</v>
      </c>
    </row>
    <row r="96" spans="1:8" ht="24" customHeight="1">
      <c r="A96" s="67" t="s">
        <v>68</v>
      </c>
      <c r="B96" s="30">
        <v>5</v>
      </c>
      <c r="C96" s="30">
        <v>3</v>
      </c>
      <c r="D96" s="29">
        <v>6540395310</v>
      </c>
      <c r="E96" s="31">
        <v>240</v>
      </c>
      <c r="F96" s="32">
        <f>'прил 5Р'!G119</f>
        <v>1000</v>
      </c>
      <c r="G96" s="32">
        <f>'прил 5Р'!H119</f>
        <v>1000</v>
      </c>
      <c r="H96" s="32">
        <f>'прил 5Р'!I119</f>
        <v>0</v>
      </c>
    </row>
    <row r="97" spans="1:8" ht="16.5" customHeight="1">
      <c r="A97" s="67" t="s">
        <v>323</v>
      </c>
      <c r="B97" s="85">
        <v>5</v>
      </c>
      <c r="C97" s="85">
        <v>3</v>
      </c>
      <c r="D97" s="29">
        <v>6550000000</v>
      </c>
      <c r="E97" s="31">
        <v>0</v>
      </c>
      <c r="F97" s="35">
        <f>F98</f>
        <v>1171495</v>
      </c>
      <c r="G97" s="35">
        <f t="shared" ref="G97:H99" si="26">G98</f>
        <v>0</v>
      </c>
      <c r="H97" s="35">
        <f t="shared" si="26"/>
        <v>0</v>
      </c>
    </row>
    <row r="98" spans="1:8" ht="36" customHeight="1">
      <c r="A98" s="67" t="s">
        <v>325</v>
      </c>
      <c r="B98" s="85">
        <v>5</v>
      </c>
      <c r="C98" s="85">
        <v>3</v>
      </c>
      <c r="D98" s="29" t="s">
        <v>326</v>
      </c>
      <c r="E98" s="31">
        <v>0</v>
      </c>
      <c r="F98" s="35">
        <f>F99+F101</f>
        <v>1171495</v>
      </c>
      <c r="G98" s="35">
        <f t="shared" ref="G98:H98" si="27">G99+G101</f>
        <v>0</v>
      </c>
      <c r="H98" s="35">
        <f t="shared" si="27"/>
        <v>0</v>
      </c>
    </row>
    <row r="99" spans="1:8" ht="27" customHeight="1">
      <c r="A99" s="67" t="s">
        <v>484</v>
      </c>
      <c r="B99" s="85">
        <v>5</v>
      </c>
      <c r="C99" s="85">
        <v>3</v>
      </c>
      <c r="D99" s="29" t="s">
        <v>508</v>
      </c>
      <c r="E99" s="31">
        <v>0</v>
      </c>
      <c r="F99" s="35">
        <f>F100</f>
        <v>833333</v>
      </c>
      <c r="G99" s="35">
        <f t="shared" si="26"/>
        <v>0</v>
      </c>
      <c r="H99" s="35">
        <f t="shared" si="26"/>
        <v>0</v>
      </c>
    </row>
    <row r="100" spans="1:8" ht="22.5">
      <c r="A100" s="67" t="s">
        <v>68</v>
      </c>
      <c r="B100" s="85">
        <v>5</v>
      </c>
      <c r="C100" s="85">
        <v>3</v>
      </c>
      <c r="D100" s="29" t="s">
        <v>508</v>
      </c>
      <c r="E100" s="31">
        <v>240</v>
      </c>
      <c r="F100" s="35">
        <f>'прил 5Р'!G125</f>
        <v>833333</v>
      </c>
      <c r="G100" s="35">
        <f>'прил 5Р'!H125</f>
        <v>0</v>
      </c>
      <c r="H100" s="35">
        <f>'прил 5Р'!I125</f>
        <v>0</v>
      </c>
    </row>
    <row r="101" spans="1:8" ht="25.5" customHeight="1">
      <c r="A101" s="67" t="s">
        <v>485</v>
      </c>
      <c r="B101" s="85">
        <v>5</v>
      </c>
      <c r="C101" s="85">
        <v>3</v>
      </c>
      <c r="D101" s="29" t="s">
        <v>510</v>
      </c>
      <c r="E101" s="31">
        <v>0</v>
      </c>
      <c r="F101" s="35">
        <f>F102</f>
        <v>338162</v>
      </c>
      <c r="G101" s="35">
        <f t="shared" ref="G101:H101" si="28">G102</f>
        <v>0</v>
      </c>
      <c r="H101" s="35">
        <f t="shared" si="28"/>
        <v>0</v>
      </c>
    </row>
    <row r="102" spans="1:8" ht="22.5">
      <c r="A102" s="67" t="s">
        <v>68</v>
      </c>
      <c r="B102" s="85">
        <v>5</v>
      </c>
      <c r="C102" s="85">
        <v>3</v>
      </c>
      <c r="D102" s="29" t="s">
        <v>510</v>
      </c>
      <c r="E102" s="31">
        <v>240</v>
      </c>
      <c r="F102" s="35">
        <f>'прил 5Р'!G128</f>
        <v>338162</v>
      </c>
      <c r="G102" s="35">
        <f>'прил 5Р'!H128</f>
        <v>0</v>
      </c>
      <c r="H102" s="35">
        <f>'прил 5Р'!I128</f>
        <v>0</v>
      </c>
    </row>
    <row r="103" spans="1:8" ht="13.5" customHeight="1">
      <c r="A103" s="128" t="s">
        <v>54</v>
      </c>
      <c r="B103" s="36">
        <v>8</v>
      </c>
      <c r="C103" s="36">
        <v>0</v>
      </c>
      <c r="D103" s="48">
        <v>0</v>
      </c>
      <c r="E103" s="37">
        <v>0</v>
      </c>
      <c r="F103" s="49">
        <f>F104</f>
        <v>5017356</v>
      </c>
      <c r="G103" s="49">
        <f t="shared" ref="G103:H106" si="29">G104</f>
        <v>3276884</v>
      </c>
      <c r="H103" s="49">
        <f t="shared" si="29"/>
        <v>3239454.33</v>
      </c>
    </row>
    <row r="104" spans="1:8" ht="14.25" customHeight="1">
      <c r="A104" s="67" t="s">
        <v>55</v>
      </c>
      <c r="B104" s="50">
        <v>8</v>
      </c>
      <c r="C104" s="50">
        <v>1</v>
      </c>
      <c r="D104" s="29">
        <v>0</v>
      </c>
      <c r="E104" s="31">
        <v>0</v>
      </c>
      <c r="F104" s="52">
        <f>F105</f>
        <v>5017356</v>
      </c>
      <c r="G104" s="52">
        <f t="shared" si="29"/>
        <v>3276884</v>
      </c>
      <c r="H104" s="52">
        <f t="shared" si="29"/>
        <v>3239454.33</v>
      </c>
    </row>
    <row r="105" spans="1:8" ht="33.75">
      <c r="A105" s="67" t="s">
        <v>301</v>
      </c>
      <c r="B105" s="30">
        <v>8</v>
      </c>
      <c r="C105" s="30">
        <v>1</v>
      </c>
      <c r="D105" s="29">
        <v>6500000000</v>
      </c>
      <c r="E105" s="31">
        <v>0</v>
      </c>
      <c r="F105" s="32">
        <f>F106+F118</f>
        <v>5017356</v>
      </c>
      <c r="G105" s="32">
        <f t="shared" ref="G105:H105" si="30">G106+G118</f>
        <v>3276884</v>
      </c>
      <c r="H105" s="32">
        <f t="shared" si="30"/>
        <v>3239454.33</v>
      </c>
    </row>
    <row r="106" spans="1:8" ht="12.75" customHeight="1">
      <c r="A106" s="67" t="s">
        <v>302</v>
      </c>
      <c r="B106" s="30">
        <v>8</v>
      </c>
      <c r="C106" s="30">
        <v>1</v>
      </c>
      <c r="D106" s="29">
        <v>6540000000</v>
      </c>
      <c r="E106" s="31">
        <v>0</v>
      </c>
      <c r="F106" s="32">
        <f>F107</f>
        <v>3242767</v>
      </c>
      <c r="G106" s="32">
        <f t="shared" si="29"/>
        <v>3276884</v>
      </c>
      <c r="H106" s="32">
        <f t="shared" si="29"/>
        <v>3239454.33</v>
      </c>
    </row>
    <row r="107" spans="1:8" ht="12.75" customHeight="1">
      <c r="A107" s="67" t="s">
        <v>306</v>
      </c>
      <c r="B107" s="30">
        <v>8</v>
      </c>
      <c r="C107" s="30">
        <v>1</v>
      </c>
      <c r="D107" s="29">
        <v>6540400000</v>
      </c>
      <c r="E107" s="31">
        <v>0</v>
      </c>
      <c r="F107" s="32">
        <f>F108+F110+F112+F114+F116</f>
        <v>3242767</v>
      </c>
      <c r="G107" s="32">
        <f t="shared" ref="G107:H107" si="31">G108+G110+G112+G114+G116</f>
        <v>3276884</v>
      </c>
      <c r="H107" s="32">
        <f t="shared" si="31"/>
        <v>3239454.33</v>
      </c>
    </row>
    <row r="108" spans="1:8" ht="22.5" hidden="1">
      <c r="A108" s="67" t="s">
        <v>310</v>
      </c>
      <c r="B108" s="85">
        <v>8</v>
      </c>
      <c r="C108" s="85">
        <v>1</v>
      </c>
      <c r="D108" s="29">
        <v>6540490010</v>
      </c>
      <c r="E108" s="31">
        <v>0</v>
      </c>
      <c r="F108" s="35">
        <f t="shared" ref="F108:H108" si="32">F109</f>
        <v>0</v>
      </c>
      <c r="G108" s="35">
        <f t="shared" si="32"/>
        <v>0</v>
      </c>
      <c r="H108" s="35">
        <f t="shared" si="32"/>
        <v>0</v>
      </c>
    </row>
    <row r="109" spans="1:8" ht="22.5" hidden="1">
      <c r="A109" s="67" t="s">
        <v>68</v>
      </c>
      <c r="B109" s="85">
        <v>8</v>
      </c>
      <c r="C109" s="85">
        <v>1</v>
      </c>
      <c r="D109" s="29">
        <v>6540490010</v>
      </c>
      <c r="E109" s="31">
        <v>240</v>
      </c>
      <c r="F109" s="35">
        <f>'прил 5Р'!G136</f>
        <v>0</v>
      </c>
      <c r="G109" s="35">
        <f>'прил 5Р'!H136</f>
        <v>0</v>
      </c>
      <c r="H109" s="35">
        <f>'прил 5Р'!I136</f>
        <v>0</v>
      </c>
    </row>
    <row r="110" spans="1:8" hidden="1">
      <c r="A110" s="67" t="s">
        <v>307</v>
      </c>
      <c r="B110" s="30">
        <v>8</v>
      </c>
      <c r="C110" s="30">
        <v>1</v>
      </c>
      <c r="D110" s="29">
        <v>6540495110</v>
      </c>
      <c r="E110" s="31">
        <v>0</v>
      </c>
      <c r="F110" s="32">
        <f>F111</f>
        <v>0</v>
      </c>
      <c r="G110" s="32">
        <f>G111</f>
        <v>0</v>
      </c>
      <c r="H110" s="32">
        <f>H111</f>
        <v>0</v>
      </c>
    </row>
    <row r="111" spans="1:8" ht="46.5" hidden="1" customHeight="1">
      <c r="A111" s="67" t="s">
        <v>68</v>
      </c>
      <c r="B111" s="30">
        <v>8</v>
      </c>
      <c r="C111" s="30">
        <v>1</v>
      </c>
      <c r="D111" s="29">
        <v>6540495110</v>
      </c>
      <c r="E111" s="31">
        <v>240</v>
      </c>
      <c r="F111" s="32">
        <f>'прил 5Р'!G139</f>
        <v>0</v>
      </c>
      <c r="G111" s="32">
        <f>'прил 5Р'!H139</f>
        <v>0</v>
      </c>
      <c r="H111" s="32">
        <f>'прил 5Р'!I139</f>
        <v>0</v>
      </c>
    </row>
    <row r="112" spans="1:8" ht="22.5">
      <c r="A112" s="67" t="s">
        <v>308</v>
      </c>
      <c r="B112" s="30">
        <v>8</v>
      </c>
      <c r="C112" s="30">
        <v>1</v>
      </c>
      <c r="D112" s="29">
        <v>6540495220</v>
      </c>
      <c r="E112" s="31">
        <v>0</v>
      </c>
      <c r="F112" s="32">
        <f>F113</f>
        <v>343867</v>
      </c>
      <c r="G112" s="32">
        <f>G113</f>
        <v>377984</v>
      </c>
      <c r="H112" s="32">
        <f>H113</f>
        <v>340554.33</v>
      </c>
    </row>
    <row r="113" spans="1:8" ht="22.5">
      <c r="A113" s="67" t="s">
        <v>68</v>
      </c>
      <c r="B113" s="30">
        <v>8</v>
      </c>
      <c r="C113" s="30">
        <v>1</v>
      </c>
      <c r="D113" s="29">
        <v>6540495220</v>
      </c>
      <c r="E113" s="31">
        <v>240</v>
      </c>
      <c r="F113" s="32">
        <f>'прил 5Р'!G142</f>
        <v>343867</v>
      </c>
      <c r="G113" s="32">
        <f>'прил 5Р'!H142</f>
        <v>377984</v>
      </c>
      <c r="H113" s="32">
        <f>'прил 5Р'!I142</f>
        <v>340554.33</v>
      </c>
    </row>
    <row r="114" spans="1:8" ht="47.25" customHeight="1">
      <c r="A114" s="67" t="s">
        <v>435</v>
      </c>
      <c r="B114" s="30">
        <v>8</v>
      </c>
      <c r="C114" s="30">
        <v>1</v>
      </c>
      <c r="D114" s="29" t="s">
        <v>433</v>
      </c>
      <c r="E114" s="31">
        <v>0</v>
      </c>
      <c r="F114" s="32">
        <f>F115</f>
        <v>2362500</v>
      </c>
      <c r="G114" s="32">
        <f>G115</f>
        <v>2898900</v>
      </c>
      <c r="H114" s="32">
        <f>H115</f>
        <v>2898900</v>
      </c>
    </row>
    <row r="115" spans="1:8">
      <c r="A115" s="71" t="s">
        <v>292</v>
      </c>
      <c r="B115" s="30">
        <v>8</v>
      </c>
      <c r="C115" s="30">
        <v>1</v>
      </c>
      <c r="D115" s="29" t="s">
        <v>433</v>
      </c>
      <c r="E115" s="31">
        <v>540</v>
      </c>
      <c r="F115" s="32">
        <f>'прил 5Р'!G147</f>
        <v>2362500</v>
      </c>
      <c r="G115" s="32">
        <f>'прил 5Р'!H147</f>
        <v>2898900</v>
      </c>
      <c r="H115" s="32">
        <f>'прил 5Р'!I147</f>
        <v>2898900</v>
      </c>
    </row>
    <row r="116" spans="1:8" ht="33.75">
      <c r="A116" s="67" t="s">
        <v>436</v>
      </c>
      <c r="B116" s="30">
        <v>8</v>
      </c>
      <c r="C116" s="30">
        <v>1</v>
      </c>
      <c r="D116" s="29" t="s">
        <v>434</v>
      </c>
      <c r="E116" s="31">
        <v>0</v>
      </c>
      <c r="F116" s="32">
        <f>F117</f>
        <v>536400</v>
      </c>
      <c r="G116" s="32">
        <f>G117</f>
        <v>0</v>
      </c>
      <c r="H116" s="32">
        <f>H117</f>
        <v>0</v>
      </c>
    </row>
    <row r="117" spans="1:8">
      <c r="A117" s="71" t="s">
        <v>292</v>
      </c>
      <c r="B117" s="30">
        <v>8</v>
      </c>
      <c r="C117" s="30">
        <v>1</v>
      </c>
      <c r="D117" s="29" t="s">
        <v>434</v>
      </c>
      <c r="E117" s="31">
        <v>540</v>
      </c>
      <c r="F117" s="32">
        <f>'прил 5Р'!G149</f>
        <v>536400</v>
      </c>
      <c r="G117" s="32">
        <f>'прил 5Р'!H149</f>
        <v>0</v>
      </c>
      <c r="H117" s="32">
        <f>'прил 5Р'!I149</f>
        <v>0</v>
      </c>
    </row>
    <row r="118" spans="1:8">
      <c r="A118" s="67" t="s">
        <v>323</v>
      </c>
      <c r="B118" s="85">
        <v>8</v>
      </c>
      <c r="C118" s="85">
        <v>1</v>
      </c>
      <c r="D118" s="29">
        <v>6550000000</v>
      </c>
      <c r="E118" s="31">
        <v>0</v>
      </c>
      <c r="F118" s="35">
        <f>F119</f>
        <v>1774589</v>
      </c>
      <c r="G118" s="35">
        <f t="shared" ref="G118:H120" si="33">G119</f>
        <v>0</v>
      </c>
      <c r="H118" s="35">
        <f t="shared" si="33"/>
        <v>0</v>
      </c>
    </row>
    <row r="119" spans="1:8" ht="33.75">
      <c r="A119" s="67" t="s">
        <v>325</v>
      </c>
      <c r="B119" s="85">
        <v>8</v>
      </c>
      <c r="C119" s="85">
        <v>1</v>
      </c>
      <c r="D119" s="29" t="s">
        <v>326</v>
      </c>
      <c r="E119" s="31">
        <v>0</v>
      </c>
      <c r="F119" s="35">
        <f>F120+F122</f>
        <v>1774589</v>
      </c>
      <c r="G119" s="35">
        <f t="shared" ref="G119:H119" si="34">G120+G122</f>
        <v>0</v>
      </c>
      <c r="H119" s="35">
        <f t="shared" si="34"/>
        <v>0</v>
      </c>
    </row>
    <row r="120" spans="1:8">
      <c r="A120" s="67" t="s">
        <v>486</v>
      </c>
      <c r="B120" s="85">
        <v>8</v>
      </c>
      <c r="C120" s="85">
        <v>1</v>
      </c>
      <c r="D120" s="29" t="s">
        <v>509</v>
      </c>
      <c r="E120" s="31">
        <v>0</v>
      </c>
      <c r="F120" s="35">
        <f>F121</f>
        <v>1281222</v>
      </c>
      <c r="G120" s="35">
        <f t="shared" si="33"/>
        <v>0</v>
      </c>
      <c r="H120" s="35">
        <f t="shared" si="33"/>
        <v>0</v>
      </c>
    </row>
    <row r="121" spans="1:8" ht="22.5">
      <c r="A121" s="67" t="s">
        <v>68</v>
      </c>
      <c r="B121" s="85">
        <v>8</v>
      </c>
      <c r="C121" s="85">
        <v>1</v>
      </c>
      <c r="D121" s="29" t="s">
        <v>509</v>
      </c>
      <c r="E121" s="31">
        <v>240</v>
      </c>
      <c r="F121" s="35">
        <f>'прил 5Р'!G153</f>
        <v>1281222</v>
      </c>
      <c r="G121" s="35">
        <f>'прил 5Р'!H153</f>
        <v>0</v>
      </c>
      <c r="H121" s="35">
        <f>'прил 5Р'!I153</f>
        <v>0</v>
      </c>
    </row>
    <row r="122" spans="1:8" ht="22.5">
      <c r="A122" s="67" t="s">
        <v>487</v>
      </c>
      <c r="B122" s="85">
        <v>8</v>
      </c>
      <c r="C122" s="85">
        <v>1</v>
      </c>
      <c r="D122" s="29" t="s">
        <v>511</v>
      </c>
      <c r="E122" s="31">
        <v>0</v>
      </c>
      <c r="F122" s="35">
        <f>F123</f>
        <v>493367</v>
      </c>
      <c r="G122" s="35">
        <f t="shared" ref="G122:H122" si="35">G123</f>
        <v>0</v>
      </c>
      <c r="H122" s="35">
        <f t="shared" si="35"/>
        <v>0</v>
      </c>
    </row>
    <row r="123" spans="1:8" ht="22.5">
      <c r="A123" s="67" t="s">
        <v>68</v>
      </c>
      <c r="B123" s="85">
        <v>8</v>
      </c>
      <c r="C123" s="85">
        <v>1</v>
      </c>
      <c r="D123" s="29" t="s">
        <v>511</v>
      </c>
      <c r="E123" s="31">
        <v>240</v>
      </c>
      <c r="F123" s="35">
        <f>'прил 5Р'!G156</f>
        <v>493367</v>
      </c>
      <c r="G123" s="35">
        <f>'прил 5Р'!H156</f>
        <v>0</v>
      </c>
      <c r="H123" s="35">
        <f>'прил 5Р'!I156</f>
        <v>0</v>
      </c>
    </row>
    <row r="124" spans="1:8" ht="12.75">
      <c r="A124" s="68" t="s">
        <v>293</v>
      </c>
      <c r="B124" s="69" t="s">
        <v>425</v>
      </c>
      <c r="C124" s="69" t="s">
        <v>425</v>
      </c>
      <c r="D124" s="69" t="s">
        <v>425</v>
      </c>
      <c r="E124" s="69" t="s">
        <v>425</v>
      </c>
      <c r="F124" s="70">
        <f>F8+F103+F82+F57+F50+F42+F9</f>
        <v>9393195</v>
      </c>
      <c r="G124" s="70">
        <f t="shared" ref="G124:H124" si="36">G8+G103+G82+G57+G50+G42+G9</f>
        <v>6674100</v>
      </c>
      <c r="H124" s="70">
        <f t="shared" si="36"/>
        <v>8832300</v>
      </c>
    </row>
    <row r="125" spans="1:8" hidden="1">
      <c r="F125" s="80">
        <f>F124-'прил 1Р'!C19</f>
        <v>0</v>
      </c>
      <c r="G125" s="80">
        <f>G124-'прил 1Р'!D19</f>
        <v>0</v>
      </c>
      <c r="H125" s="80">
        <f>H124-'прил 1Р'!E19</f>
        <v>0</v>
      </c>
    </row>
  </sheetData>
  <mergeCells count="1">
    <mergeCell ref="A5:H5"/>
  </mergeCells>
  <pageMargins left="0.70866141732283472" right="0.55118110236220474" top="0.59055118110236227" bottom="0.23622047244094491" header="0.31496062992125984" footer="0.27559055118110237"/>
  <pageSetup paperSize="9" scale="5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159"/>
  <sheetViews>
    <sheetView view="pageBreakPreview" topLeftCell="A100" zoomScaleNormal="100" zoomScaleSheetLayoutView="100" workbookViewId="0">
      <selection activeCell="E111" sqref="E111"/>
    </sheetView>
  </sheetViews>
  <sheetFormatPr defaultRowHeight="11.25"/>
  <cols>
    <col min="1" max="1" width="48.85546875" style="180" customWidth="1"/>
    <col min="2" max="2" width="9.140625" style="181" customWidth="1"/>
    <col min="3" max="3" width="6.140625" style="181" customWidth="1"/>
    <col min="4" max="4" width="8.42578125" style="181" customWidth="1"/>
    <col min="5" max="5" width="13.5703125" style="182" customWidth="1"/>
    <col min="6" max="6" width="6.5703125" style="182" customWidth="1"/>
    <col min="7" max="7" width="14.42578125" style="181" customWidth="1"/>
    <col min="8" max="8" width="14.140625" style="181" customWidth="1"/>
    <col min="9" max="9" width="13.7109375" style="181" customWidth="1"/>
    <col min="10" max="10" width="18.5703125" style="184" hidden="1" customWidth="1"/>
    <col min="11" max="11" width="18" style="184" hidden="1" customWidth="1"/>
    <col min="12" max="26" width="0" style="184" hidden="1" customWidth="1"/>
    <col min="27" max="16384" width="9.140625" style="184"/>
  </cols>
  <sheetData>
    <row r="1" spans="1:9" ht="12.75" customHeight="1">
      <c r="G1" s="182"/>
      <c r="H1" s="182"/>
      <c r="I1" s="183" t="s">
        <v>316</v>
      </c>
    </row>
    <row r="2" spans="1:9" ht="12.75" customHeight="1">
      <c r="G2" s="182"/>
      <c r="H2" s="182"/>
      <c r="I2" s="183" t="str">
        <f>'прил 1Р'!E2</f>
        <v>к решению Совета депутатов</v>
      </c>
    </row>
    <row r="3" spans="1:9" ht="12.75" customHeight="1">
      <c r="G3" s="182"/>
      <c r="H3" s="182"/>
      <c r="I3" s="183" t="s">
        <v>267</v>
      </c>
    </row>
    <row r="4" spans="1:9" ht="12.75" customHeight="1">
      <c r="B4" s="185"/>
      <c r="C4" s="185"/>
      <c r="D4" s="185"/>
      <c r="E4" s="185"/>
      <c r="F4" s="185"/>
      <c r="G4" s="185"/>
      <c r="H4" s="185"/>
      <c r="I4" s="186" t="str">
        <f>'прил 1Р'!E4</f>
        <v xml:space="preserve">от 27.12.2023 года № 123 </v>
      </c>
    </row>
    <row r="5" spans="1:9" ht="23.25" customHeight="1">
      <c r="A5" s="242"/>
      <c r="B5" s="242"/>
      <c r="C5" s="242"/>
      <c r="D5" s="242"/>
      <c r="E5" s="242"/>
      <c r="F5" s="242"/>
      <c r="G5" s="242"/>
      <c r="H5" s="242"/>
      <c r="I5" s="242"/>
    </row>
    <row r="6" spans="1:9" ht="23.25" customHeight="1">
      <c r="A6" s="243" t="s">
        <v>430</v>
      </c>
      <c r="B6" s="243"/>
      <c r="C6" s="243"/>
      <c r="D6" s="243"/>
      <c r="E6" s="243"/>
      <c r="F6" s="243"/>
      <c r="G6" s="243"/>
      <c r="H6" s="243"/>
      <c r="I6" s="243"/>
    </row>
    <row r="7" spans="1:9" ht="12.75" customHeight="1">
      <c r="A7" s="187"/>
      <c r="B7" s="188"/>
      <c r="C7" s="189"/>
      <c r="D7" s="189"/>
      <c r="E7" s="189"/>
      <c r="F7" s="189"/>
      <c r="G7" s="190"/>
      <c r="H7" s="190"/>
      <c r="I7" s="191" t="s">
        <v>57</v>
      </c>
    </row>
    <row r="8" spans="1:9" ht="25.5" customHeight="1">
      <c r="A8" s="192" t="s">
        <v>58</v>
      </c>
      <c r="B8" s="193" t="s">
        <v>59</v>
      </c>
      <c r="C8" s="193" t="s">
        <v>60</v>
      </c>
      <c r="D8" s="193" t="s">
        <v>61</v>
      </c>
      <c r="E8" s="193" t="s">
        <v>62</v>
      </c>
      <c r="F8" s="193" t="s">
        <v>63</v>
      </c>
      <c r="G8" s="194">
        <v>2024</v>
      </c>
      <c r="H8" s="194">
        <v>2025</v>
      </c>
      <c r="I8" s="194">
        <v>2026</v>
      </c>
    </row>
    <row r="9" spans="1:9" ht="14.25" customHeight="1">
      <c r="A9" s="195" t="s">
        <v>414</v>
      </c>
      <c r="B9" s="196">
        <v>0</v>
      </c>
      <c r="C9" s="197">
        <v>0</v>
      </c>
      <c r="D9" s="197">
        <v>0</v>
      </c>
      <c r="E9" s="198">
        <v>0</v>
      </c>
      <c r="F9" s="199">
        <v>0</v>
      </c>
      <c r="G9" s="200">
        <v>0</v>
      </c>
      <c r="H9" s="200">
        <v>162600</v>
      </c>
      <c r="I9" s="200">
        <v>332300</v>
      </c>
    </row>
    <row r="10" spans="1:9" ht="21" customHeight="1">
      <c r="A10" s="201" t="s">
        <v>266</v>
      </c>
      <c r="B10" s="196">
        <v>235</v>
      </c>
      <c r="C10" s="197">
        <v>0</v>
      </c>
      <c r="D10" s="197">
        <v>0</v>
      </c>
      <c r="E10" s="198">
        <v>0</v>
      </c>
      <c r="F10" s="199">
        <v>0</v>
      </c>
      <c r="G10" s="200">
        <f>G11+G52+G63+G71+G104+G130</f>
        <v>9393195</v>
      </c>
      <c r="H10" s="200">
        <f>H11+H52+H63+H71+H104+H130</f>
        <v>6511500</v>
      </c>
      <c r="I10" s="200">
        <f>I11+I52+I63+I71+I104+I130</f>
        <v>8500000</v>
      </c>
    </row>
    <row r="11" spans="1:9" ht="17.25" customHeight="1">
      <c r="A11" s="202" t="s">
        <v>44</v>
      </c>
      <c r="B11" s="203">
        <v>235</v>
      </c>
      <c r="C11" s="204">
        <v>1</v>
      </c>
      <c r="D11" s="204">
        <v>0</v>
      </c>
      <c r="E11" s="205">
        <v>0</v>
      </c>
      <c r="F11" s="206">
        <v>0</v>
      </c>
      <c r="G11" s="207">
        <f>G12+G20+G39+G45</f>
        <v>1986224</v>
      </c>
      <c r="H11" s="207">
        <f>H12+H20+H39+H45</f>
        <v>2001516</v>
      </c>
      <c r="I11" s="207">
        <f>I12+I20+I39+I45</f>
        <v>1921390</v>
      </c>
    </row>
    <row r="12" spans="1:9" ht="23.25" customHeight="1">
      <c r="A12" s="208" t="s">
        <v>45</v>
      </c>
      <c r="B12" s="209">
        <v>235</v>
      </c>
      <c r="C12" s="210">
        <v>1</v>
      </c>
      <c r="D12" s="210">
        <v>2</v>
      </c>
      <c r="E12" s="211">
        <v>0</v>
      </c>
      <c r="F12" s="212">
        <v>0</v>
      </c>
      <c r="G12" s="213">
        <f t="shared" ref="G12:I16" si="0">G13</f>
        <v>690000</v>
      </c>
      <c r="H12" s="213">
        <f t="shared" si="0"/>
        <v>703000</v>
      </c>
      <c r="I12" s="213">
        <f t="shared" si="0"/>
        <v>715000</v>
      </c>
    </row>
    <row r="13" spans="1:9" ht="35.25" customHeight="1">
      <c r="A13" s="208" t="s">
        <v>301</v>
      </c>
      <c r="B13" s="209">
        <v>235</v>
      </c>
      <c r="C13" s="214">
        <v>1</v>
      </c>
      <c r="D13" s="214">
        <v>2</v>
      </c>
      <c r="E13" s="211">
        <v>6500000000</v>
      </c>
      <c r="F13" s="212">
        <v>0</v>
      </c>
      <c r="G13" s="213">
        <f>G14</f>
        <v>690000</v>
      </c>
      <c r="H13" s="213">
        <f>H15</f>
        <v>703000</v>
      </c>
      <c r="I13" s="213">
        <f>I15</f>
        <v>715000</v>
      </c>
    </row>
    <row r="14" spans="1:9" ht="12.75" customHeight="1">
      <c r="A14" s="208" t="s">
        <v>302</v>
      </c>
      <c r="B14" s="209">
        <v>235</v>
      </c>
      <c r="C14" s="214">
        <v>1</v>
      </c>
      <c r="D14" s="214">
        <v>2</v>
      </c>
      <c r="E14" s="211">
        <v>6540000000</v>
      </c>
      <c r="F14" s="212">
        <v>0</v>
      </c>
      <c r="G14" s="213">
        <f>G15</f>
        <v>690000</v>
      </c>
      <c r="H14" s="213">
        <f>H15</f>
        <v>703000</v>
      </c>
      <c r="I14" s="213">
        <f>I15</f>
        <v>715000</v>
      </c>
    </row>
    <row r="15" spans="1:9" ht="22.5" customHeight="1">
      <c r="A15" s="208" t="s">
        <v>303</v>
      </c>
      <c r="B15" s="209">
        <v>235</v>
      </c>
      <c r="C15" s="214">
        <v>1</v>
      </c>
      <c r="D15" s="214">
        <v>2</v>
      </c>
      <c r="E15" s="211">
        <v>6540500000</v>
      </c>
      <c r="F15" s="212">
        <v>0</v>
      </c>
      <c r="G15" s="213">
        <f t="shared" si="0"/>
        <v>690000</v>
      </c>
      <c r="H15" s="213">
        <f t="shared" si="0"/>
        <v>703000</v>
      </c>
      <c r="I15" s="213">
        <f t="shared" si="0"/>
        <v>715000</v>
      </c>
    </row>
    <row r="16" spans="1:9" ht="11.25" customHeight="1">
      <c r="A16" s="215" t="s">
        <v>64</v>
      </c>
      <c r="B16" s="216">
        <v>235</v>
      </c>
      <c r="C16" s="217">
        <v>1</v>
      </c>
      <c r="D16" s="217">
        <v>2</v>
      </c>
      <c r="E16" s="218">
        <v>6540510010</v>
      </c>
      <c r="F16" s="219">
        <v>0</v>
      </c>
      <c r="G16" s="220">
        <f t="shared" si="0"/>
        <v>690000</v>
      </c>
      <c r="H16" s="220">
        <f t="shared" si="0"/>
        <v>703000</v>
      </c>
      <c r="I16" s="220">
        <f t="shared" si="0"/>
        <v>715000</v>
      </c>
    </row>
    <row r="17" spans="1:15" ht="22.5" customHeight="1">
      <c r="A17" s="208" t="s">
        <v>65</v>
      </c>
      <c r="B17" s="209">
        <v>235</v>
      </c>
      <c r="C17" s="214">
        <v>1</v>
      </c>
      <c r="D17" s="214">
        <v>2</v>
      </c>
      <c r="E17" s="211">
        <v>6540510010</v>
      </c>
      <c r="F17" s="212">
        <v>120</v>
      </c>
      <c r="G17" s="213">
        <f>G18+G19</f>
        <v>690000</v>
      </c>
      <c r="H17" s="213">
        <f>H18+H19</f>
        <v>703000</v>
      </c>
      <c r="I17" s="213">
        <f>I18+I19</f>
        <v>715000</v>
      </c>
    </row>
    <row r="18" spans="1:15" ht="11.25" customHeight="1">
      <c r="A18" s="215" t="s">
        <v>46</v>
      </c>
      <c r="B18" s="216">
        <v>235</v>
      </c>
      <c r="C18" s="217">
        <v>1</v>
      </c>
      <c r="D18" s="217">
        <v>2</v>
      </c>
      <c r="E18" s="218">
        <v>6540510010</v>
      </c>
      <c r="F18" s="219">
        <v>121</v>
      </c>
      <c r="G18" s="220">
        <v>530000</v>
      </c>
      <c r="H18" s="220">
        <v>540000</v>
      </c>
      <c r="I18" s="220">
        <v>550000</v>
      </c>
    </row>
    <row r="19" spans="1:15" ht="35.25" customHeight="1">
      <c r="A19" s="215" t="s">
        <v>47</v>
      </c>
      <c r="B19" s="216">
        <v>235</v>
      </c>
      <c r="C19" s="217">
        <v>1</v>
      </c>
      <c r="D19" s="217">
        <v>2</v>
      </c>
      <c r="E19" s="218">
        <v>6540510010</v>
      </c>
      <c r="F19" s="219">
        <v>129</v>
      </c>
      <c r="G19" s="220">
        <v>160000</v>
      </c>
      <c r="H19" s="220">
        <v>163000</v>
      </c>
      <c r="I19" s="220">
        <v>165000</v>
      </c>
    </row>
    <row r="20" spans="1:15" ht="33.75">
      <c r="A20" s="208" t="s">
        <v>48</v>
      </c>
      <c r="B20" s="209">
        <v>235</v>
      </c>
      <c r="C20" s="210">
        <v>1</v>
      </c>
      <c r="D20" s="210">
        <v>4</v>
      </c>
      <c r="E20" s="211">
        <v>0</v>
      </c>
      <c r="F20" s="212">
        <v>0</v>
      </c>
      <c r="G20" s="213">
        <f t="shared" ref="G20:I22" si="1">G21</f>
        <v>1258775</v>
      </c>
      <c r="H20" s="213">
        <f t="shared" si="1"/>
        <v>1261059</v>
      </c>
      <c r="I20" s="213">
        <f t="shared" si="1"/>
        <v>1172693</v>
      </c>
    </row>
    <row r="21" spans="1:15" ht="35.25" customHeight="1">
      <c r="A21" s="208" t="s">
        <v>301</v>
      </c>
      <c r="B21" s="209">
        <v>235</v>
      </c>
      <c r="C21" s="214">
        <v>1</v>
      </c>
      <c r="D21" s="214">
        <v>4</v>
      </c>
      <c r="E21" s="211">
        <v>6500000000</v>
      </c>
      <c r="F21" s="212">
        <v>0</v>
      </c>
      <c r="G21" s="213">
        <f t="shared" si="1"/>
        <v>1258775</v>
      </c>
      <c r="H21" s="213">
        <f t="shared" si="1"/>
        <v>1261059</v>
      </c>
      <c r="I21" s="213">
        <f t="shared" si="1"/>
        <v>1172693</v>
      </c>
    </row>
    <row r="22" spans="1:15" ht="11.25" customHeight="1">
      <c r="A22" s="208" t="s">
        <v>302</v>
      </c>
      <c r="B22" s="209">
        <v>235</v>
      </c>
      <c r="C22" s="214">
        <v>1</v>
      </c>
      <c r="D22" s="214">
        <v>4</v>
      </c>
      <c r="E22" s="211">
        <v>6540000000</v>
      </c>
      <c r="F22" s="212">
        <v>0</v>
      </c>
      <c r="G22" s="213">
        <f t="shared" si="1"/>
        <v>1258775</v>
      </c>
      <c r="H22" s="213">
        <f t="shared" si="1"/>
        <v>1261059</v>
      </c>
      <c r="I22" s="213">
        <f t="shared" si="1"/>
        <v>1172693</v>
      </c>
    </row>
    <row r="23" spans="1:15" ht="21" customHeight="1">
      <c r="A23" s="208" t="s">
        <v>303</v>
      </c>
      <c r="B23" s="209">
        <v>235</v>
      </c>
      <c r="C23" s="214">
        <v>1</v>
      </c>
      <c r="D23" s="214">
        <v>4</v>
      </c>
      <c r="E23" s="211">
        <v>6540500000</v>
      </c>
      <c r="F23" s="212">
        <v>0</v>
      </c>
      <c r="G23" s="213">
        <f>G24+G33+G35+G37</f>
        <v>1258775</v>
      </c>
      <c r="H23" s="213">
        <f t="shared" ref="H23:I23" si="2">H24+H33+H35+H37</f>
        <v>1261059</v>
      </c>
      <c r="I23" s="213">
        <f t="shared" si="2"/>
        <v>1172693</v>
      </c>
    </row>
    <row r="24" spans="1:15" ht="12" customHeight="1">
      <c r="A24" s="215" t="s">
        <v>417</v>
      </c>
      <c r="B24" s="216">
        <v>235</v>
      </c>
      <c r="C24" s="217">
        <v>1</v>
      </c>
      <c r="D24" s="217">
        <v>4</v>
      </c>
      <c r="E24" s="218">
        <v>6540510020</v>
      </c>
      <c r="F24" s="219">
        <v>0</v>
      </c>
      <c r="G24" s="220">
        <f>G25+G28+G30</f>
        <v>731100</v>
      </c>
      <c r="H24" s="220">
        <f t="shared" ref="H24:I24" si="3">H25+H28+H30</f>
        <v>733000</v>
      </c>
      <c r="I24" s="220">
        <f t="shared" si="3"/>
        <v>645000</v>
      </c>
    </row>
    <row r="25" spans="1:15" ht="27" customHeight="1">
      <c r="A25" s="208" t="s">
        <v>65</v>
      </c>
      <c r="B25" s="209">
        <v>235</v>
      </c>
      <c r="C25" s="214">
        <v>1</v>
      </c>
      <c r="D25" s="214">
        <v>4</v>
      </c>
      <c r="E25" s="211">
        <v>6540510020</v>
      </c>
      <c r="F25" s="212" t="s">
        <v>66</v>
      </c>
      <c r="G25" s="213">
        <f>G26+G27</f>
        <v>620000</v>
      </c>
      <c r="H25" s="213">
        <f>H26+H27</f>
        <v>633000</v>
      </c>
      <c r="I25" s="213">
        <f>I26+I27</f>
        <v>645000</v>
      </c>
    </row>
    <row r="26" spans="1:15" ht="15" customHeight="1">
      <c r="A26" s="215" t="s">
        <v>46</v>
      </c>
      <c r="B26" s="216">
        <v>235</v>
      </c>
      <c r="C26" s="217">
        <v>1</v>
      </c>
      <c r="D26" s="217">
        <v>4</v>
      </c>
      <c r="E26" s="218">
        <v>6540510020</v>
      </c>
      <c r="F26" s="219">
        <v>121</v>
      </c>
      <c r="G26" s="220">
        <v>475000</v>
      </c>
      <c r="H26" s="220">
        <v>485000</v>
      </c>
      <c r="I26" s="220">
        <v>495000</v>
      </c>
    </row>
    <row r="27" spans="1:15" ht="35.25" customHeight="1">
      <c r="A27" s="215" t="s">
        <v>47</v>
      </c>
      <c r="B27" s="216">
        <v>235</v>
      </c>
      <c r="C27" s="217">
        <v>1</v>
      </c>
      <c r="D27" s="217">
        <v>4</v>
      </c>
      <c r="E27" s="218">
        <v>6540510020</v>
      </c>
      <c r="F27" s="219">
        <v>129</v>
      </c>
      <c r="G27" s="220">
        <v>145000</v>
      </c>
      <c r="H27" s="220">
        <v>148000</v>
      </c>
      <c r="I27" s="220">
        <v>150000</v>
      </c>
    </row>
    <row r="28" spans="1:15" ht="23.25" customHeight="1">
      <c r="A28" s="208" t="s">
        <v>68</v>
      </c>
      <c r="B28" s="209">
        <v>235</v>
      </c>
      <c r="C28" s="214">
        <v>1</v>
      </c>
      <c r="D28" s="214">
        <v>4</v>
      </c>
      <c r="E28" s="211">
        <v>6540510020</v>
      </c>
      <c r="F28" s="212" t="s">
        <v>67</v>
      </c>
      <c r="G28" s="213">
        <f>G29</f>
        <v>110000</v>
      </c>
      <c r="H28" s="213">
        <f>H29</f>
        <v>100000</v>
      </c>
      <c r="I28" s="213">
        <f>I29</f>
        <v>0</v>
      </c>
      <c r="J28" s="221" t="s">
        <v>450</v>
      </c>
      <c r="K28" s="222" t="s">
        <v>452</v>
      </c>
      <c r="L28" s="184" t="s">
        <v>453</v>
      </c>
      <c r="M28" s="184" t="s">
        <v>453</v>
      </c>
      <c r="N28" s="184" t="s">
        <v>454</v>
      </c>
      <c r="O28" s="184" t="s">
        <v>455</v>
      </c>
    </row>
    <row r="29" spans="1:15" ht="15" customHeight="1">
      <c r="A29" s="215" t="s">
        <v>261</v>
      </c>
      <c r="B29" s="216">
        <v>235</v>
      </c>
      <c r="C29" s="217">
        <v>1</v>
      </c>
      <c r="D29" s="217">
        <v>4</v>
      </c>
      <c r="E29" s="218">
        <v>6540510020</v>
      </c>
      <c r="F29" s="219">
        <v>244</v>
      </c>
      <c r="G29" s="220">
        <v>110000</v>
      </c>
      <c r="H29" s="220">
        <v>100000</v>
      </c>
      <c r="I29" s="220">
        <v>0</v>
      </c>
      <c r="J29" s="184">
        <v>40000</v>
      </c>
      <c r="K29" s="184">
        <v>20000</v>
      </c>
      <c r="L29" s="184">
        <v>63000</v>
      </c>
      <c r="M29" s="184">
        <v>12000</v>
      </c>
      <c r="N29" s="184">
        <v>72000</v>
      </c>
      <c r="O29" s="184">
        <f>5600+3500</f>
        <v>9100</v>
      </c>
    </row>
    <row r="30" spans="1:15" ht="15" customHeight="1">
      <c r="A30" s="208" t="s">
        <v>174</v>
      </c>
      <c r="B30" s="209">
        <v>235</v>
      </c>
      <c r="C30" s="214">
        <v>1</v>
      </c>
      <c r="D30" s="214">
        <v>4</v>
      </c>
      <c r="E30" s="211">
        <v>6540510020</v>
      </c>
      <c r="F30" s="212">
        <v>850</v>
      </c>
      <c r="G30" s="213">
        <f>G31+G32</f>
        <v>1100</v>
      </c>
      <c r="H30" s="213">
        <f>H31+H32</f>
        <v>0</v>
      </c>
      <c r="I30" s="213">
        <f>I31+I32</f>
        <v>0</v>
      </c>
    </row>
    <row r="31" spans="1:15" ht="15" customHeight="1">
      <c r="A31" s="215" t="s">
        <v>426</v>
      </c>
      <c r="B31" s="216">
        <v>235</v>
      </c>
      <c r="C31" s="217">
        <v>1</v>
      </c>
      <c r="D31" s="217">
        <v>4</v>
      </c>
      <c r="E31" s="218">
        <v>6540510020</v>
      </c>
      <c r="F31" s="219">
        <v>851</v>
      </c>
      <c r="G31" s="220">
        <v>100</v>
      </c>
      <c r="H31" s="220">
        <v>0</v>
      </c>
      <c r="I31" s="220">
        <v>0</v>
      </c>
    </row>
    <row r="32" spans="1:15" ht="14.25" customHeight="1">
      <c r="A32" s="215" t="s">
        <v>291</v>
      </c>
      <c r="B32" s="216">
        <v>235</v>
      </c>
      <c r="C32" s="217">
        <v>1</v>
      </c>
      <c r="D32" s="217">
        <v>4</v>
      </c>
      <c r="E32" s="218">
        <v>6540510020</v>
      </c>
      <c r="F32" s="219">
        <v>853</v>
      </c>
      <c r="G32" s="220">
        <v>1000</v>
      </c>
      <c r="H32" s="220">
        <v>0</v>
      </c>
      <c r="I32" s="220">
        <v>0</v>
      </c>
    </row>
    <row r="33" spans="1:9" ht="57.75" customHeight="1">
      <c r="A33" s="208" t="s">
        <v>443</v>
      </c>
      <c r="B33" s="209">
        <v>235</v>
      </c>
      <c r="C33" s="214">
        <v>1</v>
      </c>
      <c r="D33" s="214">
        <v>4</v>
      </c>
      <c r="E33" s="211" t="s">
        <v>438</v>
      </c>
      <c r="F33" s="212">
        <v>0</v>
      </c>
      <c r="G33" s="213">
        <f>G34</f>
        <v>38500</v>
      </c>
      <c r="H33" s="213">
        <f t="shared" ref="H33:I33" si="4">H34</f>
        <v>38500</v>
      </c>
      <c r="I33" s="213">
        <f t="shared" si="4"/>
        <v>38500</v>
      </c>
    </row>
    <row r="34" spans="1:9" ht="15" customHeight="1">
      <c r="A34" s="215" t="s">
        <v>41</v>
      </c>
      <c r="B34" s="216">
        <v>235</v>
      </c>
      <c r="C34" s="217">
        <v>1</v>
      </c>
      <c r="D34" s="217">
        <v>4</v>
      </c>
      <c r="E34" s="218" t="s">
        <v>438</v>
      </c>
      <c r="F34" s="223">
        <v>540</v>
      </c>
      <c r="G34" s="220">
        <v>38500</v>
      </c>
      <c r="H34" s="220">
        <v>38500</v>
      </c>
      <c r="I34" s="220">
        <v>38500</v>
      </c>
    </row>
    <row r="35" spans="1:9" ht="70.5" customHeight="1">
      <c r="A35" s="208" t="s">
        <v>444</v>
      </c>
      <c r="B35" s="209">
        <v>235</v>
      </c>
      <c r="C35" s="214">
        <v>1</v>
      </c>
      <c r="D35" s="214">
        <v>4</v>
      </c>
      <c r="E35" s="211" t="s">
        <v>439</v>
      </c>
      <c r="F35" s="212">
        <v>0</v>
      </c>
      <c r="G35" s="213">
        <f>G36</f>
        <v>29400</v>
      </c>
      <c r="H35" s="213">
        <f>H36</f>
        <v>29400</v>
      </c>
      <c r="I35" s="213">
        <f>I36</f>
        <v>29400</v>
      </c>
    </row>
    <row r="36" spans="1:9" ht="12.75" customHeight="1">
      <c r="A36" s="215" t="s">
        <v>41</v>
      </c>
      <c r="B36" s="216">
        <v>235</v>
      </c>
      <c r="C36" s="217">
        <v>1</v>
      </c>
      <c r="D36" s="217">
        <v>4</v>
      </c>
      <c r="E36" s="218" t="s">
        <v>439</v>
      </c>
      <c r="F36" s="223">
        <v>540</v>
      </c>
      <c r="G36" s="220">
        <v>29400</v>
      </c>
      <c r="H36" s="220">
        <v>29400</v>
      </c>
      <c r="I36" s="220">
        <v>29400</v>
      </c>
    </row>
    <row r="37" spans="1:9" ht="72" customHeight="1">
      <c r="A37" s="208" t="s">
        <v>445</v>
      </c>
      <c r="B37" s="209">
        <v>235</v>
      </c>
      <c r="C37" s="214">
        <v>1</v>
      </c>
      <c r="D37" s="214">
        <v>4</v>
      </c>
      <c r="E37" s="211" t="s">
        <v>440</v>
      </c>
      <c r="F37" s="212">
        <v>0</v>
      </c>
      <c r="G37" s="213">
        <f>G38</f>
        <v>459775</v>
      </c>
      <c r="H37" s="213">
        <f>H38</f>
        <v>460159</v>
      </c>
      <c r="I37" s="213">
        <f>I38</f>
        <v>459793</v>
      </c>
    </row>
    <row r="38" spans="1:9" ht="14.25" customHeight="1">
      <c r="A38" s="215" t="s">
        <v>41</v>
      </c>
      <c r="B38" s="216">
        <v>235</v>
      </c>
      <c r="C38" s="217">
        <v>1</v>
      </c>
      <c r="D38" s="217">
        <v>4</v>
      </c>
      <c r="E38" s="218" t="s">
        <v>440</v>
      </c>
      <c r="F38" s="223">
        <v>540</v>
      </c>
      <c r="G38" s="220">
        <v>459775</v>
      </c>
      <c r="H38" s="220">
        <v>460159</v>
      </c>
      <c r="I38" s="220">
        <v>459793</v>
      </c>
    </row>
    <row r="39" spans="1:9" ht="36" customHeight="1">
      <c r="A39" s="215" t="s">
        <v>182</v>
      </c>
      <c r="B39" s="216">
        <v>235</v>
      </c>
      <c r="C39" s="224">
        <v>1</v>
      </c>
      <c r="D39" s="224">
        <v>6</v>
      </c>
      <c r="E39" s="218">
        <v>0</v>
      </c>
      <c r="F39" s="219">
        <v>0</v>
      </c>
      <c r="G39" s="220">
        <f t="shared" ref="G39:I43" si="5">G40</f>
        <v>33697</v>
      </c>
      <c r="H39" s="220">
        <f t="shared" si="5"/>
        <v>33697</v>
      </c>
      <c r="I39" s="220">
        <f t="shared" si="5"/>
        <v>33697</v>
      </c>
    </row>
    <row r="40" spans="1:9" ht="38.25" customHeight="1">
      <c r="A40" s="208" t="s">
        <v>301</v>
      </c>
      <c r="B40" s="209">
        <v>235</v>
      </c>
      <c r="C40" s="214">
        <v>1</v>
      </c>
      <c r="D40" s="214">
        <v>6</v>
      </c>
      <c r="E40" s="211">
        <v>6500000000</v>
      </c>
      <c r="F40" s="212">
        <v>0</v>
      </c>
      <c r="G40" s="213">
        <f t="shared" si="5"/>
        <v>33697</v>
      </c>
      <c r="H40" s="213">
        <f t="shared" si="5"/>
        <v>33697</v>
      </c>
      <c r="I40" s="213">
        <f t="shared" si="5"/>
        <v>33697</v>
      </c>
    </row>
    <row r="41" spans="1:9" ht="16.5" customHeight="1">
      <c r="A41" s="208" t="s">
        <v>302</v>
      </c>
      <c r="B41" s="209">
        <v>235</v>
      </c>
      <c r="C41" s="214">
        <v>1</v>
      </c>
      <c r="D41" s="214">
        <v>6</v>
      </c>
      <c r="E41" s="211">
        <v>6540000000</v>
      </c>
      <c r="F41" s="212">
        <v>0</v>
      </c>
      <c r="G41" s="213">
        <f t="shared" si="5"/>
        <v>33697</v>
      </c>
      <c r="H41" s="213">
        <f t="shared" si="5"/>
        <v>33697</v>
      </c>
      <c r="I41" s="213">
        <f t="shared" si="5"/>
        <v>33697</v>
      </c>
    </row>
    <row r="42" spans="1:9" ht="24" customHeight="1">
      <c r="A42" s="208" t="s">
        <v>303</v>
      </c>
      <c r="B42" s="209">
        <v>235</v>
      </c>
      <c r="C42" s="214">
        <v>1</v>
      </c>
      <c r="D42" s="214">
        <v>6</v>
      </c>
      <c r="E42" s="211">
        <v>6540500000</v>
      </c>
      <c r="F42" s="212">
        <v>0</v>
      </c>
      <c r="G42" s="213">
        <f t="shared" si="5"/>
        <v>33697</v>
      </c>
      <c r="H42" s="213">
        <f t="shared" si="5"/>
        <v>33697</v>
      </c>
      <c r="I42" s="213">
        <f t="shared" si="5"/>
        <v>33697</v>
      </c>
    </row>
    <row r="43" spans="1:9" ht="57" customHeight="1">
      <c r="A43" s="208" t="s">
        <v>441</v>
      </c>
      <c r="B43" s="209">
        <v>235</v>
      </c>
      <c r="C43" s="214">
        <v>1</v>
      </c>
      <c r="D43" s="214">
        <v>6</v>
      </c>
      <c r="E43" s="211" t="s">
        <v>437</v>
      </c>
      <c r="F43" s="212">
        <v>0</v>
      </c>
      <c r="G43" s="213">
        <f t="shared" si="5"/>
        <v>33697</v>
      </c>
      <c r="H43" s="213">
        <f>H44</f>
        <v>33697</v>
      </c>
      <c r="I43" s="213">
        <f>I44</f>
        <v>33697</v>
      </c>
    </row>
    <row r="44" spans="1:9" ht="15" customHeight="1">
      <c r="A44" s="215" t="s">
        <v>41</v>
      </c>
      <c r="B44" s="216">
        <v>235</v>
      </c>
      <c r="C44" s="217">
        <v>1</v>
      </c>
      <c r="D44" s="217">
        <v>6</v>
      </c>
      <c r="E44" s="218" t="s">
        <v>437</v>
      </c>
      <c r="F44" s="219">
        <v>540</v>
      </c>
      <c r="G44" s="220">
        <f>32197+1500</f>
        <v>33697</v>
      </c>
      <c r="H44" s="220">
        <f>32197+1500</f>
        <v>33697</v>
      </c>
      <c r="I44" s="220">
        <f>32197+1500</f>
        <v>33697</v>
      </c>
    </row>
    <row r="45" spans="1:9" ht="15" customHeight="1">
      <c r="A45" s="208" t="s">
        <v>191</v>
      </c>
      <c r="B45" s="209">
        <v>235</v>
      </c>
      <c r="C45" s="210">
        <v>1</v>
      </c>
      <c r="D45" s="210">
        <v>13</v>
      </c>
      <c r="E45" s="211">
        <v>0</v>
      </c>
      <c r="F45" s="212">
        <v>0</v>
      </c>
      <c r="G45" s="213">
        <f t="shared" ref="G45:I48" si="6">G46</f>
        <v>3752</v>
      </c>
      <c r="H45" s="213">
        <f t="shared" si="6"/>
        <v>3760</v>
      </c>
      <c r="I45" s="213">
        <f t="shared" si="6"/>
        <v>0</v>
      </c>
    </row>
    <row r="46" spans="1:9" ht="36" customHeight="1">
      <c r="A46" s="208" t="s">
        <v>301</v>
      </c>
      <c r="B46" s="209">
        <v>235</v>
      </c>
      <c r="C46" s="214">
        <v>1</v>
      </c>
      <c r="D46" s="214">
        <v>13</v>
      </c>
      <c r="E46" s="211">
        <v>6500000000</v>
      </c>
      <c r="F46" s="212">
        <v>0</v>
      </c>
      <c r="G46" s="213">
        <f t="shared" si="6"/>
        <v>3752</v>
      </c>
      <c r="H46" s="213">
        <f t="shared" si="6"/>
        <v>3760</v>
      </c>
      <c r="I46" s="213">
        <f t="shared" si="6"/>
        <v>0</v>
      </c>
    </row>
    <row r="47" spans="1:9" ht="14.25" customHeight="1">
      <c r="A47" s="208" t="s">
        <v>302</v>
      </c>
      <c r="B47" s="209">
        <v>235</v>
      </c>
      <c r="C47" s="214">
        <v>1</v>
      </c>
      <c r="D47" s="214">
        <v>13</v>
      </c>
      <c r="E47" s="211">
        <v>6540000000</v>
      </c>
      <c r="F47" s="212">
        <v>0</v>
      </c>
      <c r="G47" s="213">
        <f t="shared" si="6"/>
        <v>3752</v>
      </c>
      <c r="H47" s="213">
        <f t="shared" si="6"/>
        <v>3760</v>
      </c>
      <c r="I47" s="213">
        <f t="shared" si="6"/>
        <v>0</v>
      </c>
    </row>
    <row r="48" spans="1:9" ht="22.5">
      <c r="A48" s="208" t="s">
        <v>303</v>
      </c>
      <c r="B48" s="209">
        <v>235</v>
      </c>
      <c r="C48" s="214">
        <v>1</v>
      </c>
      <c r="D48" s="214">
        <v>13</v>
      </c>
      <c r="E48" s="211">
        <v>6540500000</v>
      </c>
      <c r="F48" s="212">
        <v>0</v>
      </c>
      <c r="G48" s="213">
        <f>G49</f>
        <v>3752</v>
      </c>
      <c r="H48" s="213">
        <f t="shared" si="6"/>
        <v>3760</v>
      </c>
      <c r="I48" s="213">
        <f t="shared" si="6"/>
        <v>0</v>
      </c>
    </row>
    <row r="49" spans="1:9" ht="24.75" customHeight="1">
      <c r="A49" s="215" t="s">
        <v>418</v>
      </c>
      <c r="B49" s="216">
        <v>235</v>
      </c>
      <c r="C49" s="217">
        <v>1</v>
      </c>
      <c r="D49" s="217">
        <v>13</v>
      </c>
      <c r="E49" s="218">
        <v>6540595100</v>
      </c>
      <c r="F49" s="219">
        <v>0</v>
      </c>
      <c r="G49" s="220">
        <f t="shared" ref="G49:I50" si="7">G50</f>
        <v>3752</v>
      </c>
      <c r="H49" s="220">
        <f>H50</f>
        <v>3760</v>
      </c>
      <c r="I49" s="220">
        <f>I50</f>
        <v>0</v>
      </c>
    </row>
    <row r="50" spans="1:9" ht="18" customHeight="1">
      <c r="A50" s="208" t="s">
        <v>174</v>
      </c>
      <c r="B50" s="209">
        <v>235</v>
      </c>
      <c r="C50" s="214">
        <v>1</v>
      </c>
      <c r="D50" s="214">
        <v>13</v>
      </c>
      <c r="E50" s="211">
        <v>6540595100</v>
      </c>
      <c r="F50" s="212">
        <v>850</v>
      </c>
      <c r="G50" s="213">
        <f t="shared" si="7"/>
        <v>3752</v>
      </c>
      <c r="H50" s="213">
        <f t="shared" si="7"/>
        <v>3760</v>
      </c>
      <c r="I50" s="213">
        <f t="shared" si="7"/>
        <v>0</v>
      </c>
    </row>
    <row r="51" spans="1:9" ht="17.25" customHeight="1">
      <c r="A51" s="215" t="s">
        <v>176</v>
      </c>
      <c r="B51" s="216">
        <v>235</v>
      </c>
      <c r="C51" s="217">
        <v>1</v>
      </c>
      <c r="D51" s="217">
        <v>13</v>
      </c>
      <c r="E51" s="218">
        <v>6540595100</v>
      </c>
      <c r="F51" s="219">
        <v>853</v>
      </c>
      <c r="G51" s="220">
        <v>3752</v>
      </c>
      <c r="H51" s="220">
        <v>3760</v>
      </c>
      <c r="I51" s="220">
        <v>0</v>
      </c>
    </row>
    <row r="52" spans="1:9" ht="15" customHeight="1">
      <c r="A52" s="202" t="s">
        <v>49</v>
      </c>
      <c r="B52" s="203">
        <v>235</v>
      </c>
      <c r="C52" s="204">
        <v>2</v>
      </c>
      <c r="D52" s="204">
        <v>0</v>
      </c>
      <c r="E52" s="205">
        <v>0</v>
      </c>
      <c r="F52" s="206">
        <v>0</v>
      </c>
      <c r="G52" s="207">
        <f t="shared" ref="G52:I56" si="8">G53</f>
        <v>154200</v>
      </c>
      <c r="H52" s="207">
        <f t="shared" si="8"/>
        <v>170100</v>
      </c>
      <c r="I52" s="207">
        <f t="shared" si="8"/>
        <v>186300</v>
      </c>
    </row>
    <row r="53" spans="1:9" ht="15.75" customHeight="1">
      <c r="A53" s="208" t="s">
        <v>50</v>
      </c>
      <c r="B53" s="209">
        <v>235</v>
      </c>
      <c r="C53" s="210">
        <v>2</v>
      </c>
      <c r="D53" s="210">
        <v>3</v>
      </c>
      <c r="E53" s="211">
        <v>0</v>
      </c>
      <c r="F53" s="212">
        <v>0</v>
      </c>
      <c r="G53" s="213">
        <f t="shared" si="8"/>
        <v>154200</v>
      </c>
      <c r="H53" s="213">
        <f t="shared" si="8"/>
        <v>170100</v>
      </c>
      <c r="I53" s="213">
        <f t="shared" si="8"/>
        <v>186300</v>
      </c>
    </row>
    <row r="54" spans="1:9" ht="34.5" customHeight="1">
      <c r="A54" s="208" t="s">
        <v>301</v>
      </c>
      <c r="B54" s="209">
        <v>235</v>
      </c>
      <c r="C54" s="214">
        <v>2</v>
      </c>
      <c r="D54" s="214">
        <v>3</v>
      </c>
      <c r="E54" s="211">
        <v>6500000000</v>
      </c>
      <c r="F54" s="212">
        <v>0</v>
      </c>
      <c r="G54" s="213">
        <f>G55</f>
        <v>154200</v>
      </c>
      <c r="H54" s="213">
        <f t="shared" si="8"/>
        <v>170100</v>
      </c>
      <c r="I54" s="213">
        <f t="shared" si="8"/>
        <v>186300</v>
      </c>
    </row>
    <row r="55" spans="1:9" ht="18.75" customHeight="1">
      <c r="A55" s="208" t="s">
        <v>302</v>
      </c>
      <c r="B55" s="209">
        <v>235</v>
      </c>
      <c r="C55" s="214">
        <v>2</v>
      </c>
      <c r="D55" s="214">
        <v>3</v>
      </c>
      <c r="E55" s="211">
        <v>6540000000</v>
      </c>
      <c r="F55" s="212">
        <v>0</v>
      </c>
      <c r="G55" s="213">
        <f>G56</f>
        <v>154200</v>
      </c>
      <c r="H55" s="213">
        <f t="shared" si="8"/>
        <v>170100</v>
      </c>
      <c r="I55" s="213">
        <f t="shared" si="8"/>
        <v>186300</v>
      </c>
    </row>
    <row r="56" spans="1:9" ht="24.75" customHeight="1">
      <c r="A56" s="208" t="s">
        <v>303</v>
      </c>
      <c r="B56" s="209">
        <v>235</v>
      </c>
      <c r="C56" s="214">
        <v>2</v>
      </c>
      <c r="D56" s="214">
        <v>3</v>
      </c>
      <c r="E56" s="211">
        <v>6540500000</v>
      </c>
      <c r="F56" s="212">
        <v>0</v>
      </c>
      <c r="G56" s="213">
        <f t="shared" si="8"/>
        <v>154200</v>
      </c>
      <c r="H56" s="213">
        <f t="shared" si="8"/>
        <v>170100</v>
      </c>
      <c r="I56" s="213">
        <f t="shared" si="8"/>
        <v>186300</v>
      </c>
    </row>
    <row r="57" spans="1:9" ht="36" customHeight="1">
      <c r="A57" s="215" t="s">
        <v>327</v>
      </c>
      <c r="B57" s="216">
        <v>235</v>
      </c>
      <c r="C57" s="217">
        <v>2</v>
      </c>
      <c r="D57" s="217">
        <v>3</v>
      </c>
      <c r="E57" s="218">
        <v>6540551180</v>
      </c>
      <c r="F57" s="219">
        <v>0</v>
      </c>
      <c r="G57" s="220">
        <f>G58+G61</f>
        <v>154200</v>
      </c>
      <c r="H57" s="220">
        <f>H58+H61</f>
        <v>170100</v>
      </c>
      <c r="I57" s="220">
        <f>I58+I61</f>
        <v>186300</v>
      </c>
    </row>
    <row r="58" spans="1:9" ht="23.25" customHeight="1">
      <c r="A58" s="208" t="s">
        <v>65</v>
      </c>
      <c r="B58" s="209">
        <v>235</v>
      </c>
      <c r="C58" s="214">
        <v>2</v>
      </c>
      <c r="D58" s="214">
        <v>3</v>
      </c>
      <c r="E58" s="211">
        <v>6540551180</v>
      </c>
      <c r="F58" s="212">
        <v>120</v>
      </c>
      <c r="G58" s="213">
        <f>G59+G60</f>
        <v>154200</v>
      </c>
      <c r="H58" s="213">
        <f>H59+H60</f>
        <v>170100</v>
      </c>
      <c r="I58" s="213">
        <f>I59+I60</f>
        <v>186100</v>
      </c>
    </row>
    <row r="59" spans="1:9" ht="24" customHeight="1">
      <c r="A59" s="215" t="s">
        <v>46</v>
      </c>
      <c r="B59" s="216">
        <v>235</v>
      </c>
      <c r="C59" s="217">
        <v>2</v>
      </c>
      <c r="D59" s="217">
        <v>3</v>
      </c>
      <c r="E59" s="218">
        <v>6540551180</v>
      </c>
      <c r="F59" s="219">
        <v>121</v>
      </c>
      <c r="G59" s="220">
        <v>118433.18</v>
      </c>
      <c r="H59" s="220">
        <v>130645.16</v>
      </c>
      <c r="I59" s="220">
        <v>143087.56</v>
      </c>
    </row>
    <row r="60" spans="1:9" ht="24.75" customHeight="1">
      <c r="A60" s="215" t="s">
        <v>47</v>
      </c>
      <c r="B60" s="216">
        <v>235</v>
      </c>
      <c r="C60" s="217">
        <v>2</v>
      </c>
      <c r="D60" s="217">
        <v>3</v>
      </c>
      <c r="E60" s="218">
        <v>6540551180</v>
      </c>
      <c r="F60" s="219">
        <v>129</v>
      </c>
      <c r="G60" s="220">
        <v>35766.82</v>
      </c>
      <c r="H60" s="220">
        <v>39454.839999999997</v>
      </c>
      <c r="I60" s="220">
        <v>43012.44</v>
      </c>
    </row>
    <row r="61" spans="1:9" ht="27" customHeight="1">
      <c r="A61" s="208" t="s">
        <v>68</v>
      </c>
      <c r="B61" s="209">
        <v>235</v>
      </c>
      <c r="C61" s="214">
        <v>2</v>
      </c>
      <c r="D61" s="214">
        <v>3</v>
      </c>
      <c r="E61" s="211">
        <v>6540551180</v>
      </c>
      <c r="F61" s="212">
        <v>240</v>
      </c>
      <c r="G61" s="213">
        <f>G62</f>
        <v>0</v>
      </c>
      <c r="H61" s="213">
        <f>H62</f>
        <v>0</v>
      </c>
      <c r="I61" s="213">
        <f>I62</f>
        <v>200</v>
      </c>
    </row>
    <row r="62" spans="1:9" ht="20.25" customHeight="1">
      <c r="A62" s="215" t="s">
        <v>261</v>
      </c>
      <c r="B62" s="216">
        <v>235</v>
      </c>
      <c r="C62" s="217">
        <v>2</v>
      </c>
      <c r="D62" s="217">
        <v>3</v>
      </c>
      <c r="E62" s="218">
        <v>6540551180</v>
      </c>
      <c r="F62" s="219">
        <v>244</v>
      </c>
      <c r="G62" s="220">
        <v>0</v>
      </c>
      <c r="H62" s="220">
        <v>0</v>
      </c>
      <c r="I62" s="220">
        <v>200</v>
      </c>
    </row>
    <row r="63" spans="1:9" ht="27" customHeight="1">
      <c r="A63" s="202" t="s">
        <v>51</v>
      </c>
      <c r="B63" s="203">
        <v>235</v>
      </c>
      <c r="C63" s="204">
        <v>3</v>
      </c>
      <c r="D63" s="204">
        <v>0</v>
      </c>
      <c r="E63" s="205">
        <v>0</v>
      </c>
      <c r="F63" s="206">
        <v>0</v>
      </c>
      <c r="G63" s="207">
        <f>G64</f>
        <v>10000</v>
      </c>
      <c r="H63" s="207">
        <f>H64</f>
        <v>10000</v>
      </c>
      <c r="I63" s="207">
        <f>I64</f>
        <v>0</v>
      </c>
    </row>
    <row r="64" spans="1:9" ht="24.75" customHeight="1">
      <c r="A64" s="208" t="s">
        <v>260</v>
      </c>
      <c r="B64" s="209">
        <v>235</v>
      </c>
      <c r="C64" s="210">
        <v>3</v>
      </c>
      <c r="D64" s="210">
        <v>10</v>
      </c>
      <c r="E64" s="211">
        <v>0</v>
      </c>
      <c r="F64" s="212">
        <v>0</v>
      </c>
      <c r="G64" s="213">
        <f t="shared" ref="G64:I69" si="9">G65</f>
        <v>10000</v>
      </c>
      <c r="H64" s="213">
        <f t="shared" si="9"/>
        <v>10000</v>
      </c>
      <c r="I64" s="213">
        <f t="shared" si="9"/>
        <v>0</v>
      </c>
    </row>
    <row r="65" spans="1:9" ht="35.25" customHeight="1">
      <c r="A65" s="208" t="s">
        <v>301</v>
      </c>
      <c r="B65" s="214">
        <v>235</v>
      </c>
      <c r="C65" s="214">
        <v>3</v>
      </c>
      <c r="D65" s="214">
        <v>10</v>
      </c>
      <c r="E65" s="211">
        <v>6500000000</v>
      </c>
      <c r="F65" s="212">
        <v>0</v>
      </c>
      <c r="G65" s="213">
        <f t="shared" si="9"/>
        <v>10000</v>
      </c>
      <c r="H65" s="213">
        <f t="shared" si="9"/>
        <v>10000</v>
      </c>
      <c r="I65" s="213">
        <f t="shared" si="9"/>
        <v>0</v>
      </c>
    </row>
    <row r="66" spans="1:9" ht="15" customHeight="1">
      <c r="A66" s="208" t="s">
        <v>302</v>
      </c>
      <c r="B66" s="209">
        <v>235</v>
      </c>
      <c r="C66" s="214">
        <v>3</v>
      </c>
      <c r="D66" s="214">
        <v>10</v>
      </c>
      <c r="E66" s="211">
        <v>6540000000</v>
      </c>
      <c r="F66" s="212">
        <v>0</v>
      </c>
      <c r="G66" s="213">
        <f t="shared" si="9"/>
        <v>10000</v>
      </c>
      <c r="H66" s="213">
        <f t="shared" si="9"/>
        <v>10000</v>
      </c>
      <c r="I66" s="213">
        <f t="shared" si="9"/>
        <v>0</v>
      </c>
    </row>
    <row r="67" spans="1:9" ht="12.75" customHeight="1">
      <c r="A67" s="208" t="s">
        <v>304</v>
      </c>
      <c r="B67" s="209">
        <v>235</v>
      </c>
      <c r="C67" s="214">
        <v>3</v>
      </c>
      <c r="D67" s="214">
        <v>10</v>
      </c>
      <c r="E67" s="211">
        <v>6540100000</v>
      </c>
      <c r="F67" s="212">
        <v>0</v>
      </c>
      <c r="G67" s="213">
        <f t="shared" si="9"/>
        <v>10000</v>
      </c>
      <c r="H67" s="213">
        <f t="shared" si="9"/>
        <v>10000</v>
      </c>
      <c r="I67" s="213">
        <f t="shared" si="9"/>
        <v>0</v>
      </c>
    </row>
    <row r="68" spans="1:9" ht="23.25" customHeight="1">
      <c r="A68" s="215" t="s">
        <v>419</v>
      </c>
      <c r="B68" s="216">
        <v>235</v>
      </c>
      <c r="C68" s="217">
        <v>3</v>
      </c>
      <c r="D68" s="217">
        <v>10</v>
      </c>
      <c r="E68" s="218">
        <v>6540195020</v>
      </c>
      <c r="F68" s="219">
        <v>0</v>
      </c>
      <c r="G68" s="220">
        <f t="shared" si="9"/>
        <v>10000</v>
      </c>
      <c r="H68" s="220">
        <f t="shared" si="9"/>
        <v>10000</v>
      </c>
      <c r="I68" s="220">
        <f t="shared" si="9"/>
        <v>0</v>
      </c>
    </row>
    <row r="69" spans="1:9" ht="23.25" customHeight="1">
      <c r="A69" s="208" t="s">
        <v>68</v>
      </c>
      <c r="B69" s="209">
        <v>235</v>
      </c>
      <c r="C69" s="214">
        <v>3</v>
      </c>
      <c r="D69" s="214">
        <v>10</v>
      </c>
      <c r="E69" s="211">
        <v>6540195020</v>
      </c>
      <c r="F69" s="212">
        <v>240</v>
      </c>
      <c r="G69" s="213">
        <f t="shared" si="9"/>
        <v>10000</v>
      </c>
      <c r="H69" s="213">
        <f t="shared" si="9"/>
        <v>10000</v>
      </c>
      <c r="I69" s="213">
        <f t="shared" si="9"/>
        <v>0</v>
      </c>
    </row>
    <row r="70" spans="1:9" ht="16.5" customHeight="1">
      <c r="A70" s="215" t="s">
        <v>261</v>
      </c>
      <c r="B70" s="216">
        <v>235</v>
      </c>
      <c r="C70" s="217">
        <v>3</v>
      </c>
      <c r="D70" s="217">
        <v>10</v>
      </c>
      <c r="E70" s="218">
        <v>6540195020</v>
      </c>
      <c r="F70" s="219">
        <v>244</v>
      </c>
      <c r="G70" s="220">
        <v>10000</v>
      </c>
      <c r="H70" s="220">
        <v>10000</v>
      </c>
      <c r="I70" s="220">
        <v>0</v>
      </c>
    </row>
    <row r="71" spans="1:9" ht="15.75" customHeight="1">
      <c r="A71" s="202" t="s">
        <v>52</v>
      </c>
      <c r="B71" s="203">
        <v>235</v>
      </c>
      <c r="C71" s="204">
        <v>4</v>
      </c>
      <c r="D71" s="204">
        <v>0</v>
      </c>
      <c r="E71" s="205">
        <v>0</v>
      </c>
      <c r="F71" s="206">
        <v>0</v>
      </c>
      <c r="G71" s="207">
        <f>G72+G88</f>
        <v>1028400</v>
      </c>
      <c r="H71" s="207">
        <f>H72+H88</f>
        <v>1051000</v>
      </c>
      <c r="I71" s="207">
        <f>I72+I88</f>
        <v>3152855.67</v>
      </c>
    </row>
    <row r="72" spans="1:9" ht="16.5" customHeight="1">
      <c r="A72" s="195" t="s">
        <v>53</v>
      </c>
      <c r="B72" s="209">
        <v>235</v>
      </c>
      <c r="C72" s="210">
        <v>4</v>
      </c>
      <c r="D72" s="210">
        <v>9</v>
      </c>
      <c r="E72" s="211">
        <v>0</v>
      </c>
      <c r="F72" s="212">
        <v>0</v>
      </c>
      <c r="G72" s="213">
        <f>G73</f>
        <v>1028000</v>
      </c>
      <c r="H72" s="213">
        <f t="shared" ref="H72:I72" si="10">H73</f>
        <v>1051000</v>
      </c>
      <c r="I72" s="213">
        <f t="shared" si="10"/>
        <v>3152855.67</v>
      </c>
    </row>
    <row r="73" spans="1:9" ht="35.25" customHeight="1">
      <c r="A73" s="208" t="s">
        <v>301</v>
      </c>
      <c r="B73" s="214">
        <v>235</v>
      </c>
      <c r="C73" s="214">
        <v>4</v>
      </c>
      <c r="D73" s="214">
        <v>9</v>
      </c>
      <c r="E73" s="211">
        <v>6500000000</v>
      </c>
      <c r="F73" s="212">
        <v>0</v>
      </c>
      <c r="G73" s="213">
        <f>G74+G83</f>
        <v>1028000</v>
      </c>
      <c r="H73" s="213">
        <f t="shared" ref="H73:I73" si="11">H74+H83</f>
        <v>1051000</v>
      </c>
      <c r="I73" s="213">
        <f t="shared" si="11"/>
        <v>3152855.67</v>
      </c>
    </row>
    <row r="74" spans="1:9" ht="12" customHeight="1">
      <c r="A74" s="208" t="s">
        <v>302</v>
      </c>
      <c r="B74" s="209">
        <v>235</v>
      </c>
      <c r="C74" s="214">
        <v>4</v>
      </c>
      <c r="D74" s="214">
        <v>9</v>
      </c>
      <c r="E74" s="211">
        <v>6540000000</v>
      </c>
      <c r="F74" s="212">
        <v>0</v>
      </c>
      <c r="G74" s="213">
        <f t="shared" ref="G74:I79" si="12">G75</f>
        <v>1028000</v>
      </c>
      <c r="H74" s="213">
        <f t="shared" si="12"/>
        <v>1051000</v>
      </c>
      <c r="I74" s="213">
        <f t="shared" si="12"/>
        <v>3152855.67</v>
      </c>
    </row>
    <row r="75" spans="1:9" ht="25.5" customHeight="1">
      <c r="A75" s="208" t="s">
        <v>305</v>
      </c>
      <c r="B75" s="209">
        <v>235</v>
      </c>
      <c r="C75" s="214">
        <v>4</v>
      </c>
      <c r="D75" s="214">
        <v>9</v>
      </c>
      <c r="E75" s="211">
        <v>6540200000</v>
      </c>
      <c r="F75" s="212">
        <v>0</v>
      </c>
      <c r="G75" s="213">
        <f>G76+G79</f>
        <v>1028000</v>
      </c>
      <c r="H75" s="213">
        <f t="shared" ref="H75:I75" si="13">H76+H79</f>
        <v>1051000</v>
      </c>
      <c r="I75" s="213">
        <f t="shared" si="13"/>
        <v>3152855.67</v>
      </c>
    </row>
    <row r="76" spans="1:9" ht="25.5" customHeight="1">
      <c r="A76" s="208" t="s">
        <v>498</v>
      </c>
      <c r="B76" s="209">
        <v>235</v>
      </c>
      <c r="C76" s="214">
        <v>4</v>
      </c>
      <c r="D76" s="214">
        <v>9</v>
      </c>
      <c r="E76" s="211" t="s">
        <v>489</v>
      </c>
      <c r="F76" s="212">
        <v>0</v>
      </c>
      <c r="G76" s="213">
        <f t="shared" ref="G76:I77" si="14">G77</f>
        <v>0</v>
      </c>
      <c r="H76" s="213">
        <f t="shared" si="14"/>
        <v>0</v>
      </c>
      <c r="I76" s="213">
        <f t="shared" si="14"/>
        <v>2061855.67</v>
      </c>
    </row>
    <row r="77" spans="1:9" ht="25.5" customHeight="1">
      <c r="A77" s="208" t="s">
        <v>68</v>
      </c>
      <c r="B77" s="209">
        <v>235</v>
      </c>
      <c r="C77" s="214">
        <v>4</v>
      </c>
      <c r="D77" s="214">
        <v>9</v>
      </c>
      <c r="E77" s="211" t="s">
        <v>489</v>
      </c>
      <c r="F77" s="212">
        <v>240</v>
      </c>
      <c r="G77" s="213">
        <f t="shared" si="14"/>
        <v>0</v>
      </c>
      <c r="H77" s="213">
        <f>H78</f>
        <v>0</v>
      </c>
      <c r="I77" s="213">
        <f>I78</f>
        <v>2061855.67</v>
      </c>
    </row>
    <row r="78" spans="1:9" ht="25.5" customHeight="1">
      <c r="A78" s="208" t="s">
        <v>261</v>
      </c>
      <c r="B78" s="209">
        <v>235</v>
      </c>
      <c r="C78" s="214">
        <v>4</v>
      </c>
      <c r="D78" s="214">
        <v>9</v>
      </c>
      <c r="E78" s="211" t="s">
        <v>489</v>
      </c>
      <c r="F78" s="212">
        <v>243</v>
      </c>
      <c r="G78" s="213">
        <v>0</v>
      </c>
      <c r="H78" s="213">
        <v>0</v>
      </c>
      <c r="I78" s="213">
        <v>2061855.67</v>
      </c>
    </row>
    <row r="79" spans="1:9" ht="25.5" customHeight="1">
      <c r="A79" s="215" t="s">
        <v>271</v>
      </c>
      <c r="B79" s="216">
        <v>235</v>
      </c>
      <c r="C79" s="217">
        <v>4</v>
      </c>
      <c r="D79" s="217">
        <v>9</v>
      </c>
      <c r="E79" s="218">
        <v>6540295280</v>
      </c>
      <c r="F79" s="219">
        <v>0</v>
      </c>
      <c r="G79" s="220">
        <f>G80</f>
        <v>1028000</v>
      </c>
      <c r="H79" s="220">
        <f t="shared" si="12"/>
        <v>1051000</v>
      </c>
      <c r="I79" s="220">
        <f t="shared" si="12"/>
        <v>1091000</v>
      </c>
    </row>
    <row r="80" spans="1:9" ht="24" customHeight="1">
      <c r="A80" s="208" t="s">
        <v>68</v>
      </c>
      <c r="B80" s="209">
        <v>235</v>
      </c>
      <c r="C80" s="214">
        <v>4</v>
      </c>
      <c r="D80" s="214">
        <v>9</v>
      </c>
      <c r="E80" s="211">
        <v>6540295280</v>
      </c>
      <c r="F80" s="212">
        <v>240</v>
      </c>
      <c r="G80" s="213">
        <f>G81+G82</f>
        <v>1028000</v>
      </c>
      <c r="H80" s="213">
        <f>H81+H82</f>
        <v>1051000</v>
      </c>
      <c r="I80" s="213">
        <f>I81+I82</f>
        <v>1091000</v>
      </c>
    </row>
    <row r="81" spans="1:9" ht="18" customHeight="1">
      <c r="A81" s="215" t="s">
        <v>261</v>
      </c>
      <c r="B81" s="216">
        <v>235</v>
      </c>
      <c r="C81" s="217">
        <v>4</v>
      </c>
      <c r="D81" s="217">
        <v>9</v>
      </c>
      <c r="E81" s="218">
        <v>6540295280</v>
      </c>
      <c r="F81" s="219">
        <v>244</v>
      </c>
      <c r="G81" s="220">
        <v>328000</v>
      </c>
      <c r="H81" s="220">
        <v>851000</v>
      </c>
      <c r="I81" s="220">
        <v>891000</v>
      </c>
    </row>
    <row r="82" spans="1:9" ht="16.5" customHeight="1">
      <c r="A82" s="215" t="s">
        <v>253</v>
      </c>
      <c r="B82" s="216">
        <v>235</v>
      </c>
      <c r="C82" s="217">
        <v>4</v>
      </c>
      <c r="D82" s="217">
        <v>9</v>
      </c>
      <c r="E82" s="218">
        <v>6540295280</v>
      </c>
      <c r="F82" s="219">
        <v>247</v>
      </c>
      <c r="G82" s="220">
        <v>700000</v>
      </c>
      <c r="H82" s="220">
        <v>200000</v>
      </c>
      <c r="I82" s="220">
        <v>200000</v>
      </c>
    </row>
    <row r="83" spans="1:9" ht="18.75" hidden="1" customHeight="1">
      <c r="A83" s="208" t="s">
        <v>323</v>
      </c>
      <c r="B83" s="209">
        <v>235</v>
      </c>
      <c r="C83" s="214">
        <v>4</v>
      </c>
      <c r="D83" s="214">
        <v>9</v>
      </c>
      <c r="E83" s="225">
        <v>6550000000</v>
      </c>
      <c r="F83" s="212">
        <v>0</v>
      </c>
      <c r="G83" s="213">
        <f t="shared" ref="G83:I86" si="15">G84</f>
        <v>0</v>
      </c>
      <c r="H83" s="213">
        <f t="shared" si="15"/>
        <v>0</v>
      </c>
      <c r="I83" s="213">
        <f t="shared" si="15"/>
        <v>0</v>
      </c>
    </row>
    <row r="84" spans="1:9" ht="37.5" hidden="1" customHeight="1">
      <c r="A84" s="208" t="s">
        <v>325</v>
      </c>
      <c r="B84" s="209">
        <v>235</v>
      </c>
      <c r="C84" s="214">
        <v>4</v>
      </c>
      <c r="D84" s="214">
        <v>9</v>
      </c>
      <c r="E84" s="211" t="s">
        <v>326</v>
      </c>
      <c r="F84" s="212">
        <v>0</v>
      </c>
      <c r="G84" s="213">
        <f t="shared" si="15"/>
        <v>0</v>
      </c>
      <c r="H84" s="213">
        <f t="shared" si="15"/>
        <v>0</v>
      </c>
      <c r="I84" s="213">
        <f t="shared" si="15"/>
        <v>0</v>
      </c>
    </row>
    <row r="85" spans="1:9" ht="25.5" hidden="1" customHeight="1">
      <c r="A85" s="208" t="s">
        <v>324</v>
      </c>
      <c r="B85" s="209">
        <v>235</v>
      </c>
      <c r="C85" s="214">
        <v>4</v>
      </c>
      <c r="D85" s="214">
        <v>9</v>
      </c>
      <c r="E85" s="211" t="s">
        <v>420</v>
      </c>
      <c r="F85" s="212">
        <v>0</v>
      </c>
      <c r="G85" s="213">
        <f t="shared" si="15"/>
        <v>0</v>
      </c>
      <c r="H85" s="213">
        <f t="shared" si="15"/>
        <v>0</v>
      </c>
      <c r="I85" s="213">
        <f t="shared" si="15"/>
        <v>0</v>
      </c>
    </row>
    <row r="86" spans="1:9" ht="24" hidden="1" customHeight="1">
      <c r="A86" s="208" t="s">
        <v>68</v>
      </c>
      <c r="B86" s="209">
        <v>235</v>
      </c>
      <c r="C86" s="214">
        <v>4</v>
      </c>
      <c r="D86" s="214">
        <v>9</v>
      </c>
      <c r="E86" s="218" t="s">
        <v>420</v>
      </c>
      <c r="F86" s="212">
        <v>240</v>
      </c>
      <c r="G86" s="213">
        <f t="shared" si="15"/>
        <v>0</v>
      </c>
      <c r="H86" s="213">
        <f>H87</f>
        <v>0</v>
      </c>
      <c r="I86" s="213">
        <f>I87</f>
        <v>0</v>
      </c>
    </row>
    <row r="87" spans="1:9" ht="24" hidden="1" customHeight="1">
      <c r="A87" s="208" t="s">
        <v>261</v>
      </c>
      <c r="B87" s="209">
        <v>235</v>
      </c>
      <c r="C87" s="214">
        <v>4</v>
      </c>
      <c r="D87" s="214">
        <v>9</v>
      </c>
      <c r="E87" s="211" t="s">
        <v>420</v>
      </c>
      <c r="F87" s="212">
        <v>244</v>
      </c>
      <c r="G87" s="213">
        <v>0</v>
      </c>
      <c r="H87" s="213">
        <v>0</v>
      </c>
      <c r="I87" s="213">
        <v>0</v>
      </c>
    </row>
    <row r="88" spans="1:9" ht="19.5" customHeight="1">
      <c r="A88" s="209" t="s">
        <v>415</v>
      </c>
      <c r="B88" s="209">
        <v>235</v>
      </c>
      <c r="C88" s="210">
        <v>4</v>
      </c>
      <c r="D88" s="210">
        <v>12</v>
      </c>
      <c r="E88" s="211">
        <v>0</v>
      </c>
      <c r="F88" s="212">
        <v>0</v>
      </c>
      <c r="G88" s="213">
        <f t="shared" ref="G88:I88" si="16">G89</f>
        <v>400</v>
      </c>
      <c r="H88" s="213">
        <f t="shared" si="16"/>
        <v>0</v>
      </c>
      <c r="I88" s="213">
        <f t="shared" si="16"/>
        <v>0</v>
      </c>
    </row>
    <row r="89" spans="1:9" ht="33.75" customHeight="1">
      <c r="A89" s="208" t="s">
        <v>301</v>
      </c>
      <c r="B89" s="214">
        <v>235</v>
      </c>
      <c r="C89" s="214">
        <v>4</v>
      </c>
      <c r="D89" s="214">
        <v>12</v>
      </c>
      <c r="E89" s="211">
        <v>6500000000</v>
      </c>
      <c r="F89" s="212">
        <v>0</v>
      </c>
      <c r="G89" s="213">
        <f>G91</f>
        <v>400</v>
      </c>
      <c r="H89" s="213">
        <f>H91</f>
        <v>0</v>
      </c>
      <c r="I89" s="213">
        <f>I91</f>
        <v>0</v>
      </c>
    </row>
    <row r="90" spans="1:9" ht="12.75" customHeight="1">
      <c r="A90" s="208" t="s">
        <v>302</v>
      </c>
      <c r="B90" s="209">
        <v>235</v>
      </c>
      <c r="C90" s="214">
        <v>4</v>
      </c>
      <c r="D90" s="214">
        <v>12</v>
      </c>
      <c r="E90" s="211">
        <v>6540000000</v>
      </c>
      <c r="F90" s="212">
        <v>0</v>
      </c>
      <c r="G90" s="213">
        <f t="shared" ref="G90:I90" si="17">G91</f>
        <v>400</v>
      </c>
      <c r="H90" s="213">
        <f t="shared" si="17"/>
        <v>0</v>
      </c>
      <c r="I90" s="213">
        <f t="shared" si="17"/>
        <v>0</v>
      </c>
    </row>
    <row r="91" spans="1:9" ht="23.25" customHeight="1">
      <c r="A91" s="208" t="s">
        <v>309</v>
      </c>
      <c r="B91" s="209">
        <v>235</v>
      </c>
      <c r="C91" s="214">
        <v>4</v>
      </c>
      <c r="D91" s="214">
        <v>12</v>
      </c>
      <c r="E91" s="211">
        <v>6540300000</v>
      </c>
      <c r="F91" s="212">
        <v>0</v>
      </c>
      <c r="G91" s="213">
        <f>G92+G95+G98+G101</f>
        <v>400</v>
      </c>
      <c r="H91" s="213">
        <f t="shared" ref="H91:I91" si="18">H92+H95+H98+H101</f>
        <v>0</v>
      </c>
      <c r="I91" s="213">
        <f t="shared" si="18"/>
        <v>0</v>
      </c>
    </row>
    <row r="92" spans="1:9" ht="23.25" customHeight="1">
      <c r="A92" s="215" t="s">
        <v>310</v>
      </c>
      <c r="B92" s="216">
        <v>235</v>
      </c>
      <c r="C92" s="217">
        <v>4</v>
      </c>
      <c r="D92" s="217">
        <v>12</v>
      </c>
      <c r="E92" s="218">
        <v>6540390010</v>
      </c>
      <c r="F92" s="219">
        <v>0</v>
      </c>
      <c r="G92" s="220">
        <f>G93</f>
        <v>100</v>
      </c>
      <c r="H92" s="220">
        <f>H93</f>
        <v>0</v>
      </c>
      <c r="I92" s="220">
        <f>I93</f>
        <v>0</v>
      </c>
    </row>
    <row r="93" spans="1:9" ht="25.5" customHeight="1">
      <c r="A93" s="208" t="s">
        <v>68</v>
      </c>
      <c r="B93" s="209">
        <v>235</v>
      </c>
      <c r="C93" s="214">
        <v>4</v>
      </c>
      <c r="D93" s="214">
        <v>12</v>
      </c>
      <c r="E93" s="211">
        <v>6540390010</v>
      </c>
      <c r="F93" s="212">
        <v>240</v>
      </c>
      <c r="G93" s="213">
        <f t="shared" ref="G93" si="19">G94</f>
        <v>100</v>
      </c>
      <c r="H93" s="213">
        <f>H94</f>
        <v>0</v>
      </c>
      <c r="I93" s="213">
        <f>I94</f>
        <v>0</v>
      </c>
    </row>
    <row r="94" spans="1:9" ht="17.25" customHeight="1">
      <c r="A94" s="215" t="s">
        <v>261</v>
      </c>
      <c r="B94" s="216">
        <v>235</v>
      </c>
      <c r="C94" s="217">
        <v>4</v>
      </c>
      <c r="D94" s="217">
        <v>12</v>
      </c>
      <c r="E94" s="218">
        <v>6540390010</v>
      </c>
      <c r="F94" s="219">
        <v>244</v>
      </c>
      <c r="G94" s="220">
        <v>100</v>
      </c>
      <c r="H94" s="220">
        <v>0</v>
      </c>
      <c r="I94" s="220">
        <v>0</v>
      </c>
    </row>
    <row r="95" spans="1:9" ht="36.75" customHeight="1">
      <c r="A95" s="215" t="s">
        <v>311</v>
      </c>
      <c r="B95" s="216">
        <v>235</v>
      </c>
      <c r="C95" s="217">
        <v>4</v>
      </c>
      <c r="D95" s="217">
        <v>12</v>
      </c>
      <c r="E95" s="218">
        <v>6540390030</v>
      </c>
      <c r="F95" s="219">
        <v>0</v>
      </c>
      <c r="G95" s="220">
        <f t="shared" ref="G95:I96" si="20">G96</f>
        <v>100</v>
      </c>
      <c r="H95" s="220">
        <f t="shared" si="20"/>
        <v>0</v>
      </c>
      <c r="I95" s="220">
        <f t="shared" si="20"/>
        <v>0</v>
      </c>
    </row>
    <row r="96" spans="1:9" ht="24" customHeight="1">
      <c r="A96" s="208" t="s">
        <v>68</v>
      </c>
      <c r="B96" s="209">
        <v>235</v>
      </c>
      <c r="C96" s="214">
        <v>4</v>
      </c>
      <c r="D96" s="214">
        <v>12</v>
      </c>
      <c r="E96" s="211">
        <v>6540390030</v>
      </c>
      <c r="F96" s="212">
        <v>240</v>
      </c>
      <c r="G96" s="213">
        <f t="shared" si="20"/>
        <v>100</v>
      </c>
      <c r="H96" s="213">
        <f t="shared" si="20"/>
        <v>0</v>
      </c>
      <c r="I96" s="213">
        <f t="shared" si="20"/>
        <v>0</v>
      </c>
    </row>
    <row r="97" spans="1:11" ht="17.25" customHeight="1">
      <c r="A97" s="215" t="s">
        <v>261</v>
      </c>
      <c r="B97" s="216">
        <v>235</v>
      </c>
      <c r="C97" s="217">
        <v>4</v>
      </c>
      <c r="D97" s="217">
        <v>12</v>
      </c>
      <c r="E97" s="218">
        <v>6540390030</v>
      </c>
      <c r="F97" s="219">
        <v>244</v>
      </c>
      <c r="G97" s="220">
        <v>100</v>
      </c>
      <c r="H97" s="220">
        <v>0</v>
      </c>
      <c r="I97" s="220">
        <v>0</v>
      </c>
      <c r="J97" s="184">
        <v>72000</v>
      </c>
      <c r="K97" s="184" t="s">
        <v>447</v>
      </c>
    </row>
    <row r="98" spans="1:11" ht="45" customHeight="1">
      <c r="A98" s="215" t="s">
        <v>488</v>
      </c>
      <c r="B98" s="216">
        <v>235</v>
      </c>
      <c r="C98" s="217">
        <v>4</v>
      </c>
      <c r="D98" s="217">
        <v>12</v>
      </c>
      <c r="E98" s="218">
        <v>6540390050</v>
      </c>
      <c r="F98" s="219">
        <v>0</v>
      </c>
      <c r="G98" s="220">
        <f t="shared" ref="G98:I99" si="21">G99</f>
        <v>100</v>
      </c>
      <c r="H98" s="220">
        <f t="shared" si="21"/>
        <v>0</v>
      </c>
      <c r="I98" s="220">
        <f t="shared" si="21"/>
        <v>0</v>
      </c>
    </row>
    <row r="99" spans="1:11" ht="24.75" customHeight="1">
      <c r="A99" s="208" t="s">
        <v>68</v>
      </c>
      <c r="B99" s="209">
        <v>235</v>
      </c>
      <c r="C99" s="214">
        <v>4</v>
      </c>
      <c r="D99" s="214">
        <v>12</v>
      </c>
      <c r="E99" s="211">
        <v>6540390050</v>
      </c>
      <c r="F99" s="212">
        <v>240</v>
      </c>
      <c r="G99" s="213">
        <f t="shared" si="21"/>
        <v>100</v>
      </c>
      <c r="H99" s="213">
        <f t="shared" si="21"/>
        <v>0</v>
      </c>
      <c r="I99" s="213">
        <f t="shared" si="21"/>
        <v>0</v>
      </c>
    </row>
    <row r="100" spans="1:11" ht="13.5" customHeight="1">
      <c r="A100" s="215" t="s">
        <v>261</v>
      </c>
      <c r="B100" s="216">
        <v>235</v>
      </c>
      <c r="C100" s="217">
        <v>4</v>
      </c>
      <c r="D100" s="217">
        <v>12</v>
      </c>
      <c r="E100" s="218">
        <v>6540390050</v>
      </c>
      <c r="F100" s="219">
        <v>244</v>
      </c>
      <c r="G100" s="220">
        <v>100</v>
      </c>
      <c r="H100" s="220">
        <v>0</v>
      </c>
      <c r="I100" s="220">
        <v>0</v>
      </c>
      <c r="J100" s="184">
        <v>165600</v>
      </c>
      <c r="K100" s="184" t="s">
        <v>446</v>
      </c>
    </row>
    <row r="101" spans="1:11" ht="24.75" customHeight="1">
      <c r="A101" s="215" t="s">
        <v>300</v>
      </c>
      <c r="B101" s="216">
        <v>235</v>
      </c>
      <c r="C101" s="217">
        <v>4</v>
      </c>
      <c r="D101" s="217">
        <v>12</v>
      </c>
      <c r="E101" s="218">
        <v>6540395120</v>
      </c>
      <c r="F101" s="219">
        <v>0</v>
      </c>
      <c r="G101" s="220">
        <f t="shared" ref="G101:I102" si="22">G102</f>
        <v>100</v>
      </c>
      <c r="H101" s="220">
        <f t="shared" si="22"/>
        <v>0</v>
      </c>
      <c r="I101" s="220">
        <f t="shared" si="22"/>
        <v>0</v>
      </c>
    </row>
    <row r="102" spans="1:11" ht="22.5" customHeight="1">
      <c r="A102" s="208" t="s">
        <v>68</v>
      </c>
      <c r="B102" s="209">
        <v>235</v>
      </c>
      <c r="C102" s="214">
        <v>4</v>
      </c>
      <c r="D102" s="214">
        <v>12</v>
      </c>
      <c r="E102" s="211">
        <v>6540395120</v>
      </c>
      <c r="F102" s="212">
        <v>240</v>
      </c>
      <c r="G102" s="213">
        <f t="shared" si="22"/>
        <v>100</v>
      </c>
      <c r="H102" s="213">
        <f t="shared" si="22"/>
        <v>0</v>
      </c>
      <c r="I102" s="213">
        <f t="shared" si="22"/>
        <v>0</v>
      </c>
    </row>
    <row r="103" spans="1:11" ht="20.25" customHeight="1">
      <c r="A103" s="215" t="s">
        <v>261</v>
      </c>
      <c r="B103" s="216">
        <v>235</v>
      </c>
      <c r="C103" s="217">
        <v>4</v>
      </c>
      <c r="D103" s="217">
        <v>12</v>
      </c>
      <c r="E103" s="218">
        <v>6540395120</v>
      </c>
      <c r="F103" s="219">
        <v>244</v>
      </c>
      <c r="G103" s="220">
        <v>100</v>
      </c>
      <c r="H103" s="220">
        <v>0</v>
      </c>
      <c r="I103" s="220">
        <v>0</v>
      </c>
      <c r="J103" s="184">
        <v>100000</v>
      </c>
      <c r="K103" s="184" t="s">
        <v>451</v>
      </c>
    </row>
    <row r="104" spans="1:11" ht="18" customHeight="1">
      <c r="A104" s="202" t="s">
        <v>175</v>
      </c>
      <c r="B104" s="203">
        <v>235</v>
      </c>
      <c r="C104" s="204">
        <v>5</v>
      </c>
      <c r="D104" s="204">
        <v>0</v>
      </c>
      <c r="E104" s="205">
        <v>0</v>
      </c>
      <c r="F104" s="206">
        <v>0</v>
      </c>
      <c r="G104" s="207">
        <f>G105+G114</f>
        <v>1197015</v>
      </c>
      <c r="H104" s="207">
        <f>H105+H114</f>
        <v>2000</v>
      </c>
      <c r="I104" s="207">
        <f>I105+I114</f>
        <v>0</v>
      </c>
    </row>
    <row r="105" spans="1:11" ht="18" customHeight="1">
      <c r="A105" s="195" t="s">
        <v>416</v>
      </c>
      <c r="B105" s="209">
        <v>235</v>
      </c>
      <c r="C105" s="210">
        <v>5</v>
      </c>
      <c r="D105" s="210">
        <v>2</v>
      </c>
      <c r="E105" s="211">
        <v>0</v>
      </c>
      <c r="F105" s="212">
        <v>0</v>
      </c>
      <c r="G105" s="226">
        <f>G106</f>
        <v>24520</v>
      </c>
      <c r="H105" s="226">
        <f t="shared" ref="H105:I105" si="23">H106</f>
        <v>1000</v>
      </c>
      <c r="I105" s="226">
        <f t="shared" si="23"/>
        <v>0</v>
      </c>
    </row>
    <row r="106" spans="1:11" ht="36" customHeight="1">
      <c r="A106" s="208" t="s">
        <v>301</v>
      </c>
      <c r="B106" s="209">
        <v>235</v>
      </c>
      <c r="C106" s="214">
        <v>5</v>
      </c>
      <c r="D106" s="214">
        <v>2</v>
      </c>
      <c r="E106" s="211">
        <v>6500000000</v>
      </c>
      <c r="F106" s="212">
        <v>0</v>
      </c>
      <c r="G106" s="226">
        <f t="shared" ref="G106:I107" si="24">G107</f>
        <v>24520</v>
      </c>
      <c r="H106" s="226">
        <f t="shared" si="24"/>
        <v>1000</v>
      </c>
      <c r="I106" s="226">
        <f t="shared" si="24"/>
        <v>0</v>
      </c>
    </row>
    <row r="107" spans="1:11" ht="17.25" customHeight="1">
      <c r="A107" s="208" t="s">
        <v>302</v>
      </c>
      <c r="B107" s="209">
        <v>235</v>
      </c>
      <c r="C107" s="214">
        <v>5</v>
      </c>
      <c r="D107" s="214">
        <v>2</v>
      </c>
      <c r="E107" s="211">
        <v>6540000000</v>
      </c>
      <c r="F107" s="212">
        <v>0</v>
      </c>
      <c r="G107" s="226">
        <f t="shared" si="24"/>
        <v>24520</v>
      </c>
      <c r="H107" s="226">
        <f t="shared" si="24"/>
        <v>1000</v>
      </c>
      <c r="I107" s="226">
        <f t="shared" si="24"/>
        <v>0</v>
      </c>
    </row>
    <row r="108" spans="1:11" ht="27" customHeight="1">
      <c r="A108" s="208" t="s">
        <v>421</v>
      </c>
      <c r="B108" s="209">
        <v>235</v>
      </c>
      <c r="C108" s="214">
        <v>5</v>
      </c>
      <c r="D108" s="214">
        <v>2</v>
      </c>
      <c r="E108" s="211">
        <v>6540600000</v>
      </c>
      <c r="F108" s="212">
        <v>0</v>
      </c>
      <c r="G108" s="226">
        <f>G109+G112</f>
        <v>24520</v>
      </c>
      <c r="H108" s="226">
        <f t="shared" ref="H108:I108" si="25">H109+H112</f>
        <v>1000</v>
      </c>
      <c r="I108" s="226">
        <f t="shared" si="25"/>
        <v>0</v>
      </c>
    </row>
    <row r="109" spans="1:11" ht="23.25" customHeight="1">
      <c r="A109" s="215" t="s">
        <v>422</v>
      </c>
      <c r="B109" s="216">
        <v>235</v>
      </c>
      <c r="C109" s="217">
        <v>5</v>
      </c>
      <c r="D109" s="217">
        <v>2</v>
      </c>
      <c r="E109" s="218">
        <v>6540690120</v>
      </c>
      <c r="F109" s="219">
        <v>0</v>
      </c>
      <c r="G109" s="227">
        <f t="shared" ref="G109:I110" si="26">G110</f>
        <v>1000</v>
      </c>
      <c r="H109" s="227">
        <f t="shared" si="26"/>
        <v>1000</v>
      </c>
      <c r="I109" s="227">
        <f t="shared" si="26"/>
        <v>0</v>
      </c>
    </row>
    <row r="110" spans="1:11" ht="26.25" customHeight="1">
      <c r="A110" s="208" t="s">
        <v>68</v>
      </c>
      <c r="B110" s="209">
        <v>235</v>
      </c>
      <c r="C110" s="214">
        <v>5</v>
      </c>
      <c r="D110" s="214">
        <v>2</v>
      </c>
      <c r="E110" s="211">
        <v>6540690120</v>
      </c>
      <c r="F110" s="212">
        <v>240</v>
      </c>
      <c r="G110" s="226">
        <f t="shared" si="26"/>
        <v>1000</v>
      </c>
      <c r="H110" s="226">
        <f t="shared" si="26"/>
        <v>1000</v>
      </c>
      <c r="I110" s="226">
        <f t="shared" si="26"/>
        <v>0</v>
      </c>
    </row>
    <row r="111" spans="1:11" ht="15.75" customHeight="1">
      <c r="A111" s="215" t="s">
        <v>261</v>
      </c>
      <c r="B111" s="209">
        <v>235</v>
      </c>
      <c r="C111" s="214">
        <v>5</v>
      </c>
      <c r="D111" s="214">
        <v>2</v>
      </c>
      <c r="E111" s="211">
        <v>6540690120</v>
      </c>
      <c r="F111" s="212">
        <v>244</v>
      </c>
      <c r="G111" s="226">
        <v>1000</v>
      </c>
      <c r="H111" s="226">
        <v>1000</v>
      </c>
      <c r="I111" s="226">
        <v>0</v>
      </c>
    </row>
    <row r="112" spans="1:11" ht="39" customHeight="1">
      <c r="A112" s="208" t="s">
        <v>423</v>
      </c>
      <c r="B112" s="209">
        <v>235</v>
      </c>
      <c r="C112" s="214">
        <v>5</v>
      </c>
      <c r="D112" s="214">
        <v>2</v>
      </c>
      <c r="E112" s="211" t="s">
        <v>424</v>
      </c>
      <c r="F112" s="212">
        <v>0</v>
      </c>
      <c r="G112" s="226">
        <f>G113</f>
        <v>23520</v>
      </c>
      <c r="H112" s="226">
        <f t="shared" ref="H112:I112" si="27">H113</f>
        <v>0</v>
      </c>
      <c r="I112" s="226">
        <f t="shared" si="27"/>
        <v>0</v>
      </c>
    </row>
    <row r="113" spans="1:11">
      <c r="A113" s="215" t="s">
        <v>292</v>
      </c>
      <c r="B113" s="216">
        <v>235</v>
      </c>
      <c r="C113" s="217">
        <v>5</v>
      </c>
      <c r="D113" s="217">
        <v>2</v>
      </c>
      <c r="E113" s="218" t="s">
        <v>424</v>
      </c>
      <c r="F113" s="219">
        <v>540</v>
      </c>
      <c r="G113" s="227">
        <v>23520</v>
      </c>
      <c r="H113" s="227">
        <v>0</v>
      </c>
      <c r="I113" s="227">
        <v>0</v>
      </c>
    </row>
    <row r="114" spans="1:11" ht="15" customHeight="1">
      <c r="A114" s="195" t="s">
        <v>173</v>
      </c>
      <c r="B114" s="209">
        <v>235</v>
      </c>
      <c r="C114" s="210">
        <v>5</v>
      </c>
      <c r="D114" s="210">
        <v>3</v>
      </c>
      <c r="E114" s="211">
        <v>0</v>
      </c>
      <c r="F114" s="212">
        <v>0</v>
      </c>
      <c r="G114" s="213">
        <f>G115</f>
        <v>1172495</v>
      </c>
      <c r="H114" s="213">
        <f t="shared" ref="H114:I114" si="28">H115</f>
        <v>1000</v>
      </c>
      <c r="I114" s="213">
        <f t="shared" si="28"/>
        <v>0</v>
      </c>
    </row>
    <row r="115" spans="1:11" ht="35.25" customHeight="1">
      <c r="A115" s="208" t="s">
        <v>301</v>
      </c>
      <c r="B115" s="214">
        <v>235</v>
      </c>
      <c r="C115" s="214">
        <v>5</v>
      </c>
      <c r="D115" s="214">
        <v>3</v>
      </c>
      <c r="E115" s="211">
        <v>6500000000</v>
      </c>
      <c r="F115" s="212">
        <v>0</v>
      </c>
      <c r="G115" s="213">
        <f>G116+G122</f>
        <v>1172495</v>
      </c>
      <c r="H115" s="213">
        <f t="shared" ref="H115:I115" si="29">H116+H122</f>
        <v>1000</v>
      </c>
      <c r="I115" s="213">
        <f t="shared" si="29"/>
        <v>0</v>
      </c>
    </row>
    <row r="116" spans="1:11" ht="16.5" customHeight="1">
      <c r="A116" s="208" t="s">
        <v>302</v>
      </c>
      <c r="B116" s="209">
        <v>235</v>
      </c>
      <c r="C116" s="214">
        <v>5</v>
      </c>
      <c r="D116" s="214">
        <v>3</v>
      </c>
      <c r="E116" s="211">
        <v>6540000000</v>
      </c>
      <c r="F116" s="212">
        <v>0</v>
      </c>
      <c r="G116" s="213">
        <f>G117</f>
        <v>1000</v>
      </c>
      <c r="H116" s="213">
        <f t="shared" ref="H116:I117" si="30">H117</f>
        <v>1000</v>
      </c>
      <c r="I116" s="213">
        <f t="shared" si="30"/>
        <v>0</v>
      </c>
    </row>
    <row r="117" spans="1:11" ht="14.25" customHeight="1">
      <c r="A117" s="208" t="s">
        <v>309</v>
      </c>
      <c r="B117" s="209">
        <v>235</v>
      </c>
      <c r="C117" s="214">
        <v>5</v>
      </c>
      <c r="D117" s="214">
        <v>3</v>
      </c>
      <c r="E117" s="211">
        <v>6540300000</v>
      </c>
      <c r="F117" s="212">
        <v>0</v>
      </c>
      <c r="G117" s="213">
        <f>G118</f>
        <v>1000</v>
      </c>
      <c r="H117" s="213">
        <f t="shared" si="30"/>
        <v>1000</v>
      </c>
      <c r="I117" s="213">
        <f t="shared" si="30"/>
        <v>0</v>
      </c>
    </row>
    <row r="118" spans="1:11" ht="23.25" customHeight="1">
      <c r="A118" s="215" t="s">
        <v>313</v>
      </c>
      <c r="B118" s="216">
        <v>235</v>
      </c>
      <c r="C118" s="217">
        <v>5</v>
      </c>
      <c r="D118" s="217">
        <v>3</v>
      </c>
      <c r="E118" s="218">
        <v>6540395310</v>
      </c>
      <c r="F118" s="219">
        <v>0</v>
      </c>
      <c r="G118" s="220">
        <f t="shared" ref="G118:I118" si="31">G119</f>
        <v>1000</v>
      </c>
      <c r="H118" s="220">
        <f t="shared" si="31"/>
        <v>1000</v>
      </c>
      <c r="I118" s="220">
        <f t="shared" si="31"/>
        <v>0</v>
      </c>
    </row>
    <row r="119" spans="1:11" ht="23.25" customHeight="1">
      <c r="A119" s="208" t="s">
        <v>68</v>
      </c>
      <c r="B119" s="209">
        <v>235</v>
      </c>
      <c r="C119" s="214">
        <v>5</v>
      </c>
      <c r="D119" s="214">
        <v>3</v>
      </c>
      <c r="E119" s="211">
        <v>6540395310</v>
      </c>
      <c r="F119" s="212">
        <v>240</v>
      </c>
      <c r="G119" s="213">
        <f>G120+G121</f>
        <v>1000</v>
      </c>
      <c r="H119" s="213">
        <f t="shared" ref="H119:I119" si="32">H120+H121</f>
        <v>1000</v>
      </c>
      <c r="I119" s="213">
        <f t="shared" si="32"/>
        <v>0</v>
      </c>
      <c r="J119" s="221" t="s">
        <v>456</v>
      </c>
      <c r="K119" s="184" t="s">
        <v>457</v>
      </c>
    </row>
    <row r="120" spans="1:11" ht="25.5" hidden="1" customHeight="1">
      <c r="A120" s="215" t="s">
        <v>427</v>
      </c>
      <c r="B120" s="216">
        <v>235</v>
      </c>
      <c r="C120" s="217">
        <v>5</v>
      </c>
      <c r="D120" s="217">
        <v>3</v>
      </c>
      <c r="E120" s="218">
        <v>6540395310</v>
      </c>
      <c r="F120" s="219">
        <v>243</v>
      </c>
      <c r="G120" s="220">
        <v>0</v>
      </c>
      <c r="H120" s="220">
        <v>0</v>
      </c>
      <c r="I120" s="220">
        <v>0</v>
      </c>
    </row>
    <row r="121" spans="1:11" ht="19.5" customHeight="1">
      <c r="A121" s="215" t="s">
        <v>261</v>
      </c>
      <c r="B121" s="216">
        <v>235</v>
      </c>
      <c r="C121" s="217">
        <v>5</v>
      </c>
      <c r="D121" s="217">
        <v>3</v>
      </c>
      <c r="E121" s="218">
        <v>6540395310</v>
      </c>
      <c r="F121" s="219">
        <v>244</v>
      </c>
      <c r="G121" s="220">
        <v>1000</v>
      </c>
      <c r="H121" s="220">
        <v>1000</v>
      </c>
      <c r="I121" s="220">
        <v>0</v>
      </c>
      <c r="J121" s="184">
        <v>9166.5</v>
      </c>
      <c r="K121" s="184">
        <v>2298.19</v>
      </c>
    </row>
    <row r="122" spans="1:11" ht="18" customHeight="1">
      <c r="A122" s="208" t="s">
        <v>323</v>
      </c>
      <c r="B122" s="209">
        <v>235</v>
      </c>
      <c r="C122" s="214">
        <v>5</v>
      </c>
      <c r="D122" s="214">
        <v>3</v>
      </c>
      <c r="E122" s="211">
        <v>6550000000</v>
      </c>
      <c r="F122" s="212">
        <v>0</v>
      </c>
      <c r="G122" s="213">
        <f t="shared" ref="G122:I128" si="33">G123</f>
        <v>1171495</v>
      </c>
      <c r="H122" s="213">
        <f t="shared" si="33"/>
        <v>0</v>
      </c>
      <c r="I122" s="213">
        <f t="shared" si="33"/>
        <v>0</v>
      </c>
    </row>
    <row r="123" spans="1:11" ht="35.25" customHeight="1">
      <c r="A123" s="208" t="s">
        <v>325</v>
      </c>
      <c r="B123" s="209">
        <v>235</v>
      </c>
      <c r="C123" s="214">
        <v>5</v>
      </c>
      <c r="D123" s="214">
        <v>3</v>
      </c>
      <c r="E123" s="211" t="s">
        <v>326</v>
      </c>
      <c r="F123" s="212">
        <v>0</v>
      </c>
      <c r="G123" s="213">
        <f>G124+G127</f>
        <v>1171495</v>
      </c>
      <c r="H123" s="213">
        <f t="shared" ref="H123:I123" si="34">H124+H127</f>
        <v>0</v>
      </c>
      <c r="I123" s="213">
        <f t="shared" si="34"/>
        <v>0</v>
      </c>
    </row>
    <row r="124" spans="1:11" ht="24.75" customHeight="1">
      <c r="A124" s="208" t="s">
        <v>484</v>
      </c>
      <c r="B124" s="209">
        <v>235</v>
      </c>
      <c r="C124" s="214">
        <v>5</v>
      </c>
      <c r="D124" s="214">
        <v>3</v>
      </c>
      <c r="E124" s="211" t="s">
        <v>508</v>
      </c>
      <c r="F124" s="212">
        <v>0</v>
      </c>
      <c r="G124" s="213">
        <f t="shared" si="33"/>
        <v>833333</v>
      </c>
      <c r="H124" s="213">
        <f t="shared" si="33"/>
        <v>0</v>
      </c>
      <c r="I124" s="213">
        <f t="shared" si="33"/>
        <v>0</v>
      </c>
    </row>
    <row r="125" spans="1:11" ht="24.75" customHeight="1">
      <c r="A125" s="208" t="s">
        <v>68</v>
      </c>
      <c r="B125" s="209">
        <v>235</v>
      </c>
      <c r="C125" s="214">
        <v>5</v>
      </c>
      <c r="D125" s="214">
        <v>3</v>
      </c>
      <c r="E125" s="211" t="s">
        <v>508</v>
      </c>
      <c r="F125" s="212">
        <v>240</v>
      </c>
      <c r="G125" s="213">
        <f t="shared" si="33"/>
        <v>833333</v>
      </c>
      <c r="H125" s="213">
        <f>H126</f>
        <v>0</v>
      </c>
      <c r="I125" s="213">
        <f>I126</f>
        <v>0</v>
      </c>
    </row>
    <row r="126" spans="1:11" ht="24" customHeight="1">
      <c r="A126" s="215" t="s">
        <v>427</v>
      </c>
      <c r="B126" s="216">
        <v>235</v>
      </c>
      <c r="C126" s="217">
        <v>5</v>
      </c>
      <c r="D126" s="217">
        <v>3</v>
      </c>
      <c r="E126" s="218" t="s">
        <v>508</v>
      </c>
      <c r="F126" s="219">
        <v>243</v>
      </c>
      <c r="G126" s="220">
        <v>833333</v>
      </c>
      <c r="H126" s="220">
        <v>0</v>
      </c>
      <c r="I126" s="220">
        <v>0</v>
      </c>
    </row>
    <row r="127" spans="1:11" ht="24" customHeight="1">
      <c r="A127" s="208" t="s">
        <v>485</v>
      </c>
      <c r="B127" s="209">
        <v>235</v>
      </c>
      <c r="C127" s="214">
        <v>5</v>
      </c>
      <c r="D127" s="214">
        <v>3</v>
      </c>
      <c r="E127" s="211" t="s">
        <v>510</v>
      </c>
      <c r="F127" s="212">
        <v>0</v>
      </c>
      <c r="G127" s="213">
        <f t="shared" si="33"/>
        <v>338162</v>
      </c>
      <c r="H127" s="213">
        <f t="shared" si="33"/>
        <v>0</v>
      </c>
      <c r="I127" s="213">
        <f t="shared" si="33"/>
        <v>0</v>
      </c>
    </row>
    <row r="128" spans="1:11" ht="21.75" customHeight="1">
      <c r="A128" s="208" t="s">
        <v>68</v>
      </c>
      <c r="B128" s="209">
        <v>235</v>
      </c>
      <c r="C128" s="214">
        <v>5</v>
      </c>
      <c r="D128" s="214">
        <v>3</v>
      </c>
      <c r="E128" s="211" t="s">
        <v>510</v>
      </c>
      <c r="F128" s="212">
        <v>240</v>
      </c>
      <c r="G128" s="213">
        <f t="shared" si="33"/>
        <v>338162</v>
      </c>
      <c r="H128" s="213">
        <f>H129</f>
        <v>0</v>
      </c>
      <c r="I128" s="213">
        <f>I129</f>
        <v>0</v>
      </c>
    </row>
    <row r="129" spans="1:11" ht="25.5" customHeight="1">
      <c r="A129" s="215" t="s">
        <v>427</v>
      </c>
      <c r="B129" s="216">
        <v>235</v>
      </c>
      <c r="C129" s="217">
        <v>5</v>
      </c>
      <c r="D129" s="217">
        <v>3</v>
      </c>
      <c r="E129" s="218" t="s">
        <v>510</v>
      </c>
      <c r="F129" s="219">
        <v>243</v>
      </c>
      <c r="G129" s="220">
        <v>338162</v>
      </c>
      <c r="H129" s="220">
        <v>0</v>
      </c>
      <c r="I129" s="220">
        <v>0</v>
      </c>
    </row>
    <row r="130" spans="1:11" ht="15.75" customHeight="1">
      <c r="A130" s="202" t="s">
        <v>54</v>
      </c>
      <c r="B130" s="203">
        <v>235</v>
      </c>
      <c r="C130" s="204">
        <v>8</v>
      </c>
      <c r="D130" s="204">
        <v>0</v>
      </c>
      <c r="E130" s="205">
        <v>0</v>
      </c>
      <c r="F130" s="206">
        <v>0</v>
      </c>
      <c r="G130" s="207">
        <f t="shared" ref="G130:I133" si="35">G131</f>
        <v>5017356</v>
      </c>
      <c r="H130" s="207">
        <f t="shared" si="35"/>
        <v>3276884</v>
      </c>
      <c r="I130" s="207">
        <f t="shared" si="35"/>
        <v>3239454.33</v>
      </c>
    </row>
    <row r="131" spans="1:11" ht="15.75" customHeight="1">
      <c r="A131" s="208" t="s">
        <v>55</v>
      </c>
      <c r="B131" s="209">
        <v>235</v>
      </c>
      <c r="C131" s="214">
        <v>8</v>
      </c>
      <c r="D131" s="214">
        <v>1</v>
      </c>
      <c r="E131" s="211">
        <v>0</v>
      </c>
      <c r="F131" s="212">
        <v>0</v>
      </c>
      <c r="G131" s="220">
        <f t="shared" si="35"/>
        <v>5017356</v>
      </c>
      <c r="H131" s="220">
        <f t="shared" si="35"/>
        <v>3276884</v>
      </c>
      <c r="I131" s="220">
        <f t="shared" si="35"/>
        <v>3239454.33</v>
      </c>
    </row>
    <row r="132" spans="1:11" ht="36.75" customHeight="1">
      <c r="A132" s="208" t="s">
        <v>301</v>
      </c>
      <c r="B132" s="214">
        <v>235</v>
      </c>
      <c r="C132" s="214">
        <v>8</v>
      </c>
      <c r="D132" s="214">
        <v>1</v>
      </c>
      <c r="E132" s="211">
        <v>6500000000</v>
      </c>
      <c r="F132" s="212">
        <v>0</v>
      </c>
      <c r="G132" s="213">
        <f>G133+G150</f>
        <v>5017356</v>
      </c>
      <c r="H132" s="213">
        <f t="shared" ref="H132:I132" si="36">H133+H150</f>
        <v>3276884</v>
      </c>
      <c r="I132" s="213">
        <f t="shared" si="36"/>
        <v>3239454.33</v>
      </c>
    </row>
    <row r="133" spans="1:11" ht="18" customHeight="1">
      <c r="A133" s="208" t="s">
        <v>302</v>
      </c>
      <c r="B133" s="209">
        <v>235</v>
      </c>
      <c r="C133" s="214">
        <v>8</v>
      </c>
      <c r="D133" s="214">
        <v>1</v>
      </c>
      <c r="E133" s="211">
        <v>6540000000</v>
      </c>
      <c r="F133" s="212">
        <v>0</v>
      </c>
      <c r="G133" s="213">
        <f t="shared" si="35"/>
        <v>3242767</v>
      </c>
      <c r="H133" s="213">
        <f t="shared" si="35"/>
        <v>3276884</v>
      </c>
      <c r="I133" s="213">
        <f t="shared" si="35"/>
        <v>3239454.33</v>
      </c>
    </row>
    <row r="134" spans="1:11" ht="17.25" customHeight="1">
      <c r="A134" s="208" t="s">
        <v>306</v>
      </c>
      <c r="B134" s="209">
        <v>235</v>
      </c>
      <c r="C134" s="214">
        <v>8</v>
      </c>
      <c r="D134" s="214">
        <v>1</v>
      </c>
      <c r="E134" s="211">
        <v>6540400000</v>
      </c>
      <c r="F134" s="212">
        <v>0</v>
      </c>
      <c r="G134" s="213">
        <f>G135+G138+G141+G146+G148</f>
        <v>3242767</v>
      </c>
      <c r="H134" s="213">
        <f t="shared" ref="H134:I134" si="37">H135+H138+H141+H146+H148</f>
        <v>3276884</v>
      </c>
      <c r="I134" s="213">
        <f t="shared" si="37"/>
        <v>3239454.33</v>
      </c>
    </row>
    <row r="135" spans="1:11" ht="29.25" hidden="1" customHeight="1">
      <c r="A135" s="208" t="s">
        <v>310</v>
      </c>
      <c r="B135" s="209">
        <v>235</v>
      </c>
      <c r="C135" s="214">
        <v>8</v>
      </c>
      <c r="D135" s="214">
        <v>1</v>
      </c>
      <c r="E135" s="211">
        <v>6540490010</v>
      </c>
      <c r="F135" s="212">
        <v>0</v>
      </c>
      <c r="G135" s="213">
        <f t="shared" ref="G135:I136" si="38">G136</f>
        <v>0</v>
      </c>
      <c r="H135" s="213">
        <f t="shared" si="38"/>
        <v>0</v>
      </c>
      <c r="I135" s="213">
        <f t="shared" si="38"/>
        <v>0</v>
      </c>
    </row>
    <row r="136" spans="1:11" ht="25.5" hidden="1" customHeight="1">
      <c r="A136" s="208" t="s">
        <v>68</v>
      </c>
      <c r="B136" s="209">
        <v>235</v>
      </c>
      <c r="C136" s="214">
        <v>8</v>
      </c>
      <c r="D136" s="214">
        <v>1</v>
      </c>
      <c r="E136" s="211">
        <v>6540490010</v>
      </c>
      <c r="F136" s="212">
        <v>240</v>
      </c>
      <c r="G136" s="213">
        <f t="shared" si="38"/>
        <v>0</v>
      </c>
      <c r="H136" s="213">
        <f t="shared" si="38"/>
        <v>0</v>
      </c>
      <c r="I136" s="213">
        <f t="shared" si="38"/>
        <v>0</v>
      </c>
    </row>
    <row r="137" spans="1:11" ht="12.75" hidden="1" customHeight="1">
      <c r="A137" s="215" t="s">
        <v>261</v>
      </c>
      <c r="B137" s="216">
        <v>235</v>
      </c>
      <c r="C137" s="217">
        <v>8</v>
      </c>
      <c r="D137" s="217">
        <v>1</v>
      </c>
      <c r="E137" s="218">
        <v>6540490010</v>
      </c>
      <c r="F137" s="219">
        <v>244</v>
      </c>
      <c r="G137" s="220">
        <v>0</v>
      </c>
      <c r="H137" s="220">
        <v>0</v>
      </c>
      <c r="I137" s="220">
        <v>0</v>
      </c>
    </row>
    <row r="138" spans="1:11" ht="15.75" hidden="1" customHeight="1">
      <c r="A138" s="208" t="s">
        <v>307</v>
      </c>
      <c r="B138" s="209">
        <v>235</v>
      </c>
      <c r="C138" s="214">
        <v>8</v>
      </c>
      <c r="D138" s="214">
        <v>1</v>
      </c>
      <c r="E138" s="211">
        <v>6540495110</v>
      </c>
      <c r="F138" s="212">
        <v>0</v>
      </c>
      <c r="G138" s="213">
        <f t="shared" ref="G138:I139" si="39">G139</f>
        <v>0</v>
      </c>
      <c r="H138" s="213">
        <f t="shared" si="39"/>
        <v>0</v>
      </c>
      <c r="I138" s="213">
        <f t="shared" si="39"/>
        <v>0</v>
      </c>
    </row>
    <row r="139" spans="1:11" ht="25.5" hidden="1" customHeight="1">
      <c r="A139" s="208" t="s">
        <v>68</v>
      </c>
      <c r="B139" s="209">
        <v>235</v>
      </c>
      <c r="C139" s="214">
        <v>8</v>
      </c>
      <c r="D139" s="214">
        <v>1</v>
      </c>
      <c r="E139" s="211">
        <v>6540495110</v>
      </c>
      <c r="F139" s="212">
        <v>240</v>
      </c>
      <c r="G139" s="213">
        <f t="shared" si="39"/>
        <v>0</v>
      </c>
      <c r="H139" s="213">
        <f t="shared" si="39"/>
        <v>0</v>
      </c>
      <c r="I139" s="213">
        <f t="shared" si="39"/>
        <v>0</v>
      </c>
    </row>
    <row r="140" spans="1:11" ht="13.5" hidden="1" customHeight="1">
      <c r="A140" s="215" t="s">
        <v>427</v>
      </c>
      <c r="B140" s="216">
        <v>235</v>
      </c>
      <c r="C140" s="217">
        <v>8</v>
      </c>
      <c r="D140" s="217">
        <v>1</v>
      </c>
      <c r="E140" s="218">
        <v>6540495110</v>
      </c>
      <c r="F140" s="219">
        <v>243</v>
      </c>
      <c r="G140" s="220">
        <v>0</v>
      </c>
      <c r="H140" s="220">
        <v>0</v>
      </c>
      <c r="I140" s="220">
        <v>0</v>
      </c>
    </row>
    <row r="141" spans="1:11" ht="23.25" customHeight="1">
      <c r="A141" s="215" t="s">
        <v>308</v>
      </c>
      <c r="B141" s="216">
        <v>235</v>
      </c>
      <c r="C141" s="217">
        <v>8</v>
      </c>
      <c r="D141" s="217">
        <v>1</v>
      </c>
      <c r="E141" s="218">
        <v>6540495220</v>
      </c>
      <c r="F141" s="219">
        <v>0</v>
      </c>
      <c r="G141" s="220">
        <f>G142</f>
        <v>343867</v>
      </c>
      <c r="H141" s="220">
        <f>H142</f>
        <v>377984</v>
      </c>
      <c r="I141" s="220">
        <f>I142</f>
        <v>340554.33</v>
      </c>
    </row>
    <row r="142" spans="1:11" ht="24.75" customHeight="1">
      <c r="A142" s="208" t="s">
        <v>68</v>
      </c>
      <c r="B142" s="209">
        <v>235</v>
      </c>
      <c r="C142" s="214">
        <v>8</v>
      </c>
      <c r="D142" s="214">
        <v>1</v>
      </c>
      <c r="E142" s="211">
        <v>6540495220</v>
      </c>
      <c r="F142" s="212">
        <v>240</v>
      </c>
      <c r="G142" s="213">
        <f>G143+G144+G145</f>
        <v>343867</v>
      </c>
      <c r="H142" s="213">
        <f t="shared" ref="H142:I142" si="40">H143+H144+H145</f>
        <v>377984</v>
      </c>
      <c r="I142" s="213">
        <f t="shared" si="40"/>
        <v>340554.33</v>
      </c>
    </row>
    <row r="143" spans="1:11" ht="25.5" hidden="1" customHeight="1">
      <c r="A143" s="215" t="s">
        <v>427</v>
      </c>
      <c r="B143" s="216">
        <v>235</v>
      </c>
      <c r="C143" s="217">
        <v>8</v>
      </c>
      <c r="D143" s="217">
        <v>1</v>
      </c>
      <c r="E143" s="218">
        <v>6540495220</v>
      </c>
      <c r="F143" s="219">
        <v>243</v>
      </c>
      <c r="G143" s="220">
        <v>0</v>
      </c>
      <c r="H143" s="220">
        <v>0</v>
      </c>
      <c r="I143" s="220">
        <v>0</v>
      </c>
      <c r="J143" s="184">
        <v>50601</v>
      </c>
      <c r="K143" s="184" t="s">
        <v>448</v>
      </c>
    </row>
    <row r="144" spans="1:11" ht="19.5" customHeight="1">
      <c r="A144" s="215" t="s">
        <v>261</v>
      </c>
      <c r="B144" s="216">
        <v>235</v>
      </c>
      <c r="C144" s="217">
        <v>8</v>
      </c>
      <c r="D144" s="217">
        <v>1</v>
      </c>
      <c r="E144" s="218">
        <v>6540495220</v>
      </c>
      <c r="F144" s="219">
        <v>244</v>
      </c>
      <c r="G144" s="220">
        <v>12640.19</v>
      </c>
      <c r="H144" s="220">
        <v>37984</v>
      </c>
      <c r="I144" s="220">
        <v>40554.33</v>
      </c>
      <c r="J144" s="184">
        <v>98103.5</v>
      </c>
      <c r="K144" s="184" t="s">
        <v>449</v>
      </c>
    </row>
    <row r="145" spans="1:9" ht="15" customHeight="1">
      <c r="A145" s="215" t="s">
        <v>253</v>
      </c>
      <c r="B145" s="216">
        <v>235</v>
      </c>
      <c r="C145" s="217">
        <v>8</v>
      </c>
      <c r="D145" s="217">
        <v>1</v>
      </c>
      <c r="E145" s="218">
        <v>6540495220</v>
      </c>
      <c r="F145" s="219">
        <v>247</v>
      </c>
      <c r="G145" s="220">
        <v>331226.81</v>
      </c>
      <c r="H145" s="220">
        <v>340000</v>
      </c>
      <c r="I145" s="220">
        <v>300000</v>
      </c>
    </row>
    <row r="146" spans="1:9" ht="56.25">
      <c r="A146" s="208" t="s">
        <v>435</v>
      </c>
      <c r="B146" s="209">
        <v>235</v>
      </c>
      <c r="C146" s="214">
        <v>8</v>
      </c>
      <c r="D146" s="214">
        <v>1</v>
      </c>
      <c r="E146" s="211" t="s">
        <v>433</v>
      </c>
      <c r="F146" s="212">
        <v>0</v>
      </c>
      <c r="G146" s="213">
        <f>G147</f>
        <v>2362500</v>
      </c>
      <c r="H146" s="213">
        <f>H147</f>
        <v>2898900</v>
      </c>
      <c r="I146" s="213">
        <f>I147</f>
        <v>2898900</v>
      </c>
    </row>
    <row r="147" spans="1:9">
      <c r="A147" s="215" t="s">
        <v>292</v>
      </c>
      <c r="B147" s="216">
        <v>235</v>
      </c>
      <c r="C147" s="217">
        <v>8</v>
      </c>
      <c r="D147" s="217">
        <v>1</v>
      </c>
      <c r="E147" s="211" t="s">
        <v>433</v>
      </c>
      <c r="F147" s="219">
        <v>540</v>
      </c>
      <c r="G147" s="220">
        <v>2362500</v>
      </c>
      <c r="H147" s="220">
        <v>2898900</v>
      </c>
      <c r="I147" s="220">
        <v>2898900</v>
      </c>
    </row>
    <row r="148" spans="1:9" ht="33.75">
      <c r="A148" s="208" t="s">
        <v>436</v>
      </c>
      <c r="B148" s="209">
        <v>235</v>
      </c>
      <c r="C148" s="214">
        <v>8</v>
      </c>
      <c r="D148" s="214">
        <v>1</v>
      </c>
      <c r="E148" s="211" t="s">
        <v>434</v>
      </c>
      <c r="F148" s="212">
        <v>0</v>
      </c>
      <c r="G148" s="213">
        <f>G149</f>
        <v>536400</v>
      </c>
      <c r="H148" s="213">
        <f>H149</f>
        <v>0</v>
      </c>
      <c r="I148" s="213">
        <f>I149</f>
        <v>0</v>
      </c>
    </row>
    <row r="149" spans="1:9">
      <c r="A149" s="215" t="s">
        <v>292</v>
      </c>
      <c r="B149" s="216">
        <v>235</v>
      </c>
      <c r="C149" s="217">
        <v>8</v>
      </c>
      <c r="D149" s="217">
        <v>1</v>
      </c>
      <c r="E149" s="211" t="s">
        <v>434</v>
      </c>
      <c r="F149" s="219">
        <v>540</v>
      </c>
      <c r="G149" s="220">
        <v>536400</v>
      </c>
      <c r="H149" s="220">
        <v>0</v>
      </c>
      <c r="I149" s="220">
        <v>0</v>
      </c>
    </row>
    <row r="150" spans="1:9">
      <c r="A150" s="208" t="s">
        <v>323</v>
      </c>
      <c r="B150" s="209">
        <v>235</v>
      </c>
      <c r="C150" s="214">
        <v>8</v>
      </c>
      <c r="D150" s="214">
        <v>1</v>
      </c>
      <c r="E150" s="211">
        <v>6550000000</v>
      </c>
      <c r="F150" s="212">
        <v>0</v>
      </c>
      <c r="G150" s="213">
        <f t="shared" ref="G150:I156" si="41">G151</f>
        <v>1774589</v>
      </c>
      <c r="H150" s="213">
        <f t="shared" si="41"/>
        <v>0</v>
      </c>
      <c r="I150" s="213">
        <f t="shared" si="41"/>
        <v>0</v>
      </c>
    </row>
    <row r="151" spans="1:9" ht="33.75">
      <c r="A151" s="208" t="s">
        <v>325</v>
      </c>
      <c r="B151" s="209">
        <v>235</v>
      </c>
      <c r="C151" s="214">
        <v>8</v>
      </c>
      <c r="D151" s="214">
        <v>1</v>
      </c>
      <c r="E151" s="211" t="s">
        <v>326</v>
      </c>
      <c r="F151" s="212">
        <v>0</v>
      </c>
      <c r="G151" s="213">
        <f>G152+G155</f>
        <v>1774589</v>
      </c>
      <c r="H151" s="213">
        <f t="shared" ref="H151:I151" si="42">H152+H155</f>
        <v>0</v>
      </c>
      <c r="I151" s="213">
        <f t="shared" si="42"/>
        <v>0</v>
      </c>
    </row>
    <row r="152" spans="1:9">
      <c r="A152" s="208" t="s">
        <v>486</v>
      </c>
      <c r="B152" s="209">
        <v>235</v>
      </c>
      <c r="C152" s="214">
        <v>8</v>
      </c>
      <c r="D152" s="214">
        <v>1</v>
      </c>
      <c r="E152" s="211" t="s">
        <v>509</v>
      </c>
      <c r="F152" s="212">
        <v>0</v>
      </c>
      <c r="G152" s="213">
        <f t="shared" si="41"/>
        <v>1281222</v>
      </c>
      <c r="H152" s="213">
        <f t="shared" si="41"/>
        <v>0</v>
      </c>
      <c r="I152" s="213">
        <f t="shared" si="41"/>
        <v>0</v>
      </c>
    </row>
    <row r="153" spans="1:9" ht="22.5">
      <c r="A153" s="208" t="s">
        <v>68</v>
      </c>
      <c r="B153" s="209">
        <v>235</v>
      </c>
      <c r="C153" s="214">
        <v>8</v>
      </c>
      <c r="D153" s="214">
        <v>1</v>
      </c>
      <c r="E153" s="211" t="s">
        <v>509</v>
      </c>
      <c r="F153" s="212">
        <v>240</v>
      </c>
      <c r="G153" s="213">
        <f t="shared" si="41"/>
        <v>1281222</v>
      </c>
      <c r="H153" s="213">
        <f>H154</f>
        <v>0</v>
      </c>
      <c r="I153" s="213">
        <f>I154</f>
        <v>0</v>
      </c>
    </row>
    <row r="154" spans="1:9" ht="22.5">
      <c r="A154" s="215" t="s">
        <v>427</v>
      </c>
      <c r="B154" s="216">
        <v>235</v>
      </c>
      <c r="C154" s="217">
        <v>8</v>
      </c>
      <c r="D154" s="217">
        <v>1</v>
      </c>
      <c r="E154" s="218" t="s">
        <v>509</v>
      </c>
      <c r="F154" s="219">
        <v>243</v>
      </c>
      <c r="G154" s="220">
        <v>1281222</v>
      </c>
      <c r="H154" s="220">
        <v>0</v>
      </c>
      <c r="I154" s="220">
        <v>0</v>
      </c>
    </row>
    <row r="155" spans="1:9" ht="22.5">
      <c r="A155" s="208" t="s">
        <v>487</v>
      </c>
      <c r="B155" s="209">
        <v>235</v>
      </c>
      <c r="C155" s="214">
        <v>8</v>
      </c>
      <c r="D155" s="214">
        <v>1</v>
      </c>
      <c r="E155" s="211" t="s">
        <v>511</v>
      </c>
      <c r="F155" s="212">
        <v>0</v>
      </c>
      <c r="G155" s="213">
        <f t="shared" si="41"/>
        <v>493367</v>
      </c>
      <c r="H155" s="213">
        <f t="shared" si="41"/>
        <v>0</v>
      </c>
      <c r="I155" s="213">
        <f t="shared" si="41"/>
        <v>0</v>
      </c>
    </row>
    <row r="156" spans="1:9" ht="22.5">
      <c r="A156" s="208" t="s">
        <v>68</v>
      </c>
      <c r="B156" s="209">
        <v>235</v>
      </c>
      <c r="C156" s="214">
        <v>8</v>
      </c>
      <c r="D156" s="214">
        <v>1</v>
      </c>
      <c r="E156" s="211" t="s">
        <v>511</v>
      </c>
      <c r="F156" s="212">
        <v>240</v>
      </c>
      <c r="G156" s="213">
        <f t="shared" si="41"/>
        <v>493367</v>
      </c>
      <c r="H156" s="213">
        <f>H157</f>
        <v>0</v>
      </c>
      <c r="I156" s="213">
        <f>I157</f>
        <v>0</v>
      </c>
    </row>
    <row r="157" spans="1:9" ht="22.5">
      <c r="A157" s="215" t="s">
        <v>427</v>
      </c>
      <c r="B157" s="216">
        <v>235</v>
      </c>
      <c r="C157" s="217">
        <v>8</v>
      </c>
      <c r="D157" s="217">
        <v>1</v>
      </c>
      <c r="E157" s="218" t="s">
        <v>511</v>
      </c>
      <c r="F157" s="219">
        <v>243</v>
      </c>
      <c r="G157" s="220">
        <v>493367</v>
      </c>
      <c r="H157" s="220">
        <v>0</v>
      </c>
      <c r="I157" s="220">
        <v>0</v>
      </c>
    </row>
    <row r="158" spans="1:9" ht="12.75">
      <c r="A158" s="228" t="s">
        <v>293</v>
      </c>
      <c r="B158" s="229" t="s">
        <v>425</v>
      </c>
      <c r="C158" s="229" t="s">
        <v>425</v>
      </c>
      <c r="D158" s="229" t="s">
        <v>425</v>
      </c>
      <c r="E158" s="229" t="s">
        <v>425</v>
      </c>
      <c r="F158" s="229" t="s">
        <v>425</v>
      </c>
      <c r="G158" s="200">
        <f>G9+G10</f>
        <v>9393195</v>
      </c>
      <c r="H158" s="200">
        <f t="shared" ref="H158:I158" si="43">H9+H10</f>
        <v>6674100</v>
      </c>
      <c r="I158" s="200">
        <f t="shared" si="43"/>
        <v>8832300</v>
      </c>
    </row>
    <row r="159" spans="1:9" hidden="1">
      <c r="G159" s="230">
        <f>'прил 1Р'!C10</f>
        <v>0</v>
      </c>
      <c r="H159" s="230">
        <f>'прил 1Р'!D10</f>
        <v>0</v>
      </c>
      <c r="I159" s="230">
        <f>'прил 1Р'!E10</f>
        <v>0</v>
      </c>
    </row>
  </sheetData>
  <mergeCells count="2">
    <mergeCell ref="A5:I5"/>
    <mergeCell ref="A6:I6"/>
  </mergeCells>
  <pageMargins left="0.70866141732283472" right="0.70866141732283472" top="0.74803149606299213" bottom="0.74803149606299213" header="0.31496062992125984" footer="0.31496062992125984"/>
  <pageSetup paperSize="9" scale="66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135"/>
  <sheetViews>
    <sheetView zoomScaleNormal="100" workbookViewId="0">
      <selection activeCell="A97" sqref="A1:XFD1048576"/>
    </sheetView>
  </sheetViews>
  <sheetFormatPr defaultRowHeight="11.25"/>
  <cols>
    <col min="1" max="1" width="1.28515625" style="24" customWidth="1"/>
    <col min="2" max="2" width="50.5703125" style="81" customWidth="1"/>
    <col min="3" max="3" width="15.28515625" style="81" customWidth="1"/>
    <col min="4" max="4" width="4.7109375" style="81" customWidth="1"/>
    <col min="5" max="5" width="5.42578125" style="81" customWidth="1"/>
    <col min="6" max="6" width="10.85546875" style="81" customWidth="1"/>
    <col min="7" max="9" width="12.28515625" style="81" customWidth="1"/>
    <col min="10" max="16384" width="9.140625" style="24"/>
  </cols>
  <sheetData>
    <row r="1" spans="1:9">
      <c r="A1" s="54"/>
      <c r="B1" s="53"/>
      <c r="C1" s="53"/>
      <c r="D1" s="53"/>
      <c r="E1" s="53"/>
      <c r="F1" s="53"/>
      <c r="G1" s="53"/>
      <c r="H1" s="78"/>
      <c r="I1" s="78" t="s">
        <v>317</v>
      </c>
    </row>
    <row r="2" spans="1:9">
      <c r="A2" s="54"/>
      <c r="B2" s="53"/>
      <c r="C2" s="53"/>
      <c r="D2" s="53"/>
      <c r="E2" s="53"/>
      <c r="F2" s="53"/>
      <c r="G2" s="53"/>
      <c r="H2" s="78"/>
      <c r="I2" s="78" t="str">
        <f>'прил 1Р'!E2</f>
        <v>к решению Совета депутатов</v>
      </c>
    </row>
    <row r="3" spans="1:9">
      <c r="A3" s="54"/>
      <c r="B3" s="53"/>
      <c r="C3" s="53"/>
      <c r="D3" s="53"/>
      <c r="E3" s="53"/>
      <c r="F3" s="53"/>
      <c r="G3" s="53"/>
      <c r="H3" s="78"/>
      <c r="I3" s="78" t="s">
        <v>267</v>
      </c>
    </row>
    <row r="4" spans="1:9">
      <c r="A4" s="54"/>
      <c r="B4" s="53"/>
      <c r="C4" s="53"/>
      <c r="D4" s="53"/>
      <c r="E4" s="53"/>
      <c r="F4" s="53"/>
      <c r="G4" s="53"/>
      <c r="H4" s="87"/>
      <c r="I4" s="87" t="str">
        <f>'прил 1Р'!E4</f>
        <v xml:space="preserve">от 27.12.2023 года № 123 </v>
      </c>
    </row>
    <row r="5" spans="1:9" s="25" customFormat="1" ht="39" customHeight="1">
      <c r="A5" s="55"/>
      <c r="B5" s="244" t="s">
        <v>431</v>
      </c>
      <c r="C5" s="244"/>
      <c r="D5" s="244"/>
      <c r="E5" s="244"/>
      <c r="F5" s="244"/>
      <c r="G5" s="244"/>
      <c r="H5" s="244"/>
      <c r="I5" s="244"/>
    </row>
    <row r="6" spans="1:9">
      <c r="A6" s="56"/>
      <c r="B6" s="90"/>
      <c r="C6" s="90"/>
      <c r="D6" s="90"/>
      <c r="E6" s="90"/>
      <c r="F6" s="90"/>
      <c r="G6" s="90"/>
      <c r="H6" s="90"/>
      <c r="I6" s="79" t="s">
        <v>57</v>
      </c>
    </row>
    <row r="7" spans="1:9" ht="31.5" customHeight="1">
      <c r="B7" s="84" t="s">
        <v>58</v>
      </c>
      <c r="C7" s="84" t="s">
        <v>203</v>
      </c>
      <c r="D7" s="84" t="s">
        <v>198</v>
      </c>
      <c r="E7" s="84" t="s">
        <v>199</v>
      </c>
      <c r="F7" s="84" t="s">
        <v>204</v>
      </c>
      <c r="G7" s="127">
        <v>2024</v>
      </c>
      <c r="H7" s="127">
        <v>2025</v>
      </c>
      <c r="I7" s="127">
        <v>2026</v>
      </c>
    </row>
    <row r="8" spans="1:9" ht="17.25" customHeight="1">
      <c r="B8" s="60" t="s">
        <v>414</v>
      </c>
      <c r="C8" s="57" t="s">
        <v>428</v>
      </c>
      <c r="D8" s="26">
        <v>0</v>
      </c>
      <c r="E8" s="30">
        <v>0</v>
      </c>
      <c r="F8" s="30">
        <v>0</v>
      </c>
      <c r="G8" s="32">
        <f>'прил 5Р'!G9</f>
        <v>0</v>
      </c>
      <c r="H8" s="32">
        <f>'прил 5Р'!H9</f>
        <v>162600</v>
      </c>
      <c r="I8" s="32">
        <f>'прил 5Р'!I9</f>
        <v>332300</v>
      </c>
    </row>
    <row r="9" spans="1:9" ht="36" customHeight="1">
      <c r="B9" s="67" t="s">
        <v>301</v>
      </c>
      <c r="C9" s="27">
        <v>6500000000</v>
      </c>
      <c r="D9" s="26">
        <v>0</v>
      </c>
      <c r="E9" s="26">
        <v>0</v>
      </c>
      <c r="F9" s="28">
        <v>0</v>
      </c>
      <c r="G9" s="32">
        <f>G10+G112</f>
        <v>9393195</v>
      </c>
      <c r="H9" s="32">
        <f t="shared" ref="H9:I9" si="0">H10+H112</f>
        <v>6511500</v>
      </c>
      <c r="I9" s="32">
        <f t="shared" si="0"/>
        <v>8500000</v>
      </c>
    </row>
    <row r="10" spans="1:9" ht="13.9" customHeight="1">
      <c r="B10" s="67" t="s">
        <v>302</v>
      </c>
      <c r="C10" s="29">
        <v>6540000000</v>
      </c>
      <c r="D10" s="30">
        <v>0</v>
      </c>
      <c r="E10" s="30">
        <v>0</v>
      </c>
      <c r="F10" s="31">
        <v>0</v>
      </c>
      <c r="G10" s="32">
        <f>G11+G16+G25+G46+G67+G103</f>
        <v>6447111</v>
      </c>
      <c r="H10" s="32">
        <f t="shared" ref="H10:I10" si="1">H11+H16+H25+H46+H67+H103</f>
        <v>6511500</v>
      </c>
      <c r="I10" s="32">
        <f t="shared" si="1"/>
        <v>8500000</v>
      </c>
    </row>
    <row r="11" spans="1:9" ht="17.25" customHeight="1">
      <c r="B11" s="67" t="s">
        <v>304</v>
      </c>
      <c r="C11" s="47">
        <v>6540100000</v>
      </c>
      <c r="D11" s="30">
        <v>0</v>
      </c>
      <c r="E11" s="30">
        <v>0</v>
      </c>
      <c r="F11" s="31">
        <v>0</v>
      </c>
      <c r="G11" s="32">
        <f>G12</f>
        <v>10000</v>
      </c>
      <c r="H11" s="32">
        <f t="shared" ref="H11:I14" si="2">H12</f>
        <v>10000</v>
      </c>
      <c r="I11" s="32">
        <f t="shared" si="2"/>
        <v>0</v>
      </c>
    </row>
    <row r="12" spans="1:9" ht="24" customHeight="1">
      <c r="B12" s="67" t="s">
        <v>419</v>
      </c>
      <c r="C12" s="29">
        <v>6540195020</v>
      </c>
      <c r="D12" s="30">
        <v>0</v>
      </c>
      <c r="E12" s="30">
        <v>0</v>
      </c>
      <c r="F12" s="31">
        <v>0</v>
      </c>
      <c r="G12" s="32">
        <f>G13</f>
        <v>10000</v>
      </c>
      <c r="H12" s="32">
        <f t="shared" si="2"/>
        <v>10000</v>
      </c>
      <c r="I12" s="32">
        <f t="shared" si="2"/>
        <v>0</v>
      </c>
    </row>
    <row r="13" spans="1:9" ht="27" customHeight="1">
      <c r="B13" s="60" t="s">
        <v>51</v>
      </c>
      <c r="C13" s="29">
        <v>6540195020</v>
      </c>
      <c r="D13" s="30">
        <v>3</v>
      </c>
      <c r="E13" s="30">
        <v>0</v>
      </c>
      <c r="F13" s="31">
        <v>0</v>
      </c>
      <c r="G13" s="32">
        <f>G14</f>
        <v>10000</v>
      </c>
      <c r="H13" s="32">
        <f t="shared" si="2"/>
        <v>10000</v>
      </c>
      <c r="I13" s="32">
        <f t="shared" si="2"/>
        <v>0</v>
      </c>
    </row>
    <row r="14" spans="1:9" ht="24" customHeight="1">
      <c r="B14" s="67" t="s">
        <v>260</v>
      </c>
      <c r="C14" s="29">
        <v>6540195020</v>
      </c>
      <c r="D14" s="30">
        <v>3</v>
      </c>
      <c r="E14" s="30">
        <v>10</v>
      </c>
      <c r="F14" s="31">
        <v>0</v>
      </c>
      <c r="G14" s="32">
        <f>G15</f>
        <v>10000</v>
      </c>
      <c r="H14" s="32">
        <f t="shared" si="2"/>
        <v>10000</v>
      </c>
      <c r="I14" s="32">
        <f t="shared" si="2"/>
        <v>0</v>
      </c>
    </row>
    <row r="15" spans="1:9" ht="22.9" customHeight="1">
      <c r="B15" s="67" t="s">
        <v>68</v>
      </c>
      <c r="C15" s="29">
        <v>6540195020</v>
      </c>
      <c r="D15" s="30">
        <v>3</v>
      </c>
      <c r="E15" s="30">
        <v>10</v>
      </c>
      <c r="F15" s="31">
        <v>240</v>
      </c>
      <c r="G15" s="32">
        <f>'прил 5Р'!G70</f>
        <v>10000</v>
      </c>
      <c r="H15" s="32">
        <f>'прил 5Р'!H70</f>
        <v>10000</v>
      </c>
      <c r="I15" s="32">
        <f>'прил 5Р'!I70</f>
        <v>0</v>
      </c>
    </row>
    <row r="16" spans="1:9" ht="25.5" customHeight="1">
      <c r="B16" s="67" t="s">
        <v>305</v>
      </c>
      <c r="C16" s="47">
        <v>6540200000</v>
      </c>
      <c r="D16" s="30">
        <v>0</v>
      </c>
      <c r="E16" s="30">
        <v>0</v>
      </c>
      <c r="F16" s="31">
        <v>0</v>
      </c>
      <c r="G16" s="32">
        <f>G17+G21</f>
        <v>1028000</v>
      </c>
      <c r="H16" s="32">
        <f t="shared" ref="H16:I16" si="3">H17+H21</f>
        <v>1051000</v>
      </c>
      <c r="I16" s="32">
        <f t="shared" si="3"/>
        <v>3152855.67</v>
      </c>
    </row>
    <row r="17" spans="2:11" ht="24.75" customHeight="1">
      <c r="B17" s="67" t="s">
        <v>271</v>
      </c>
      <c r="C17" s="29">
        <v>6540295280</v>
      </c>
      <c r="D17" s="30">
        <v>0</v>
      </c>
      <c r="E17" s="30">
        <v>0</v>
      </c>
      <c r="F17" s="31">
        <v>0</v>
      </c>
      <c r="G17" s="32">
        <f>G18</f>
        <v>1028000</v>
      </c>
      <c r="H17" s="32">
        <f t="shared" ref="H17:I23" si="4">H18</f>
        <v>1051000</v>
      </c>
      <c r="I17" s="32">
        <f t="shared" si="4"/>
        <v>1091000</v>
      </c>
    </row>
    <row r="18" spans="2:11" ht="15.75" customHeight="1">
      <c r="B18" s="60" t="s">
        <v>52</v>
      </c>
      <c r="C18" s="29">
        <v>6540295280</v>
      </c>
      <c r="D18" s="30">
        <v>4</v>
      </c>
      <c r="E18" s="30">
        <v>0</v>
      </c>
      <c r="F18" s="31">
        <v>0</v>
      </c>
      <c r="G18" s="32">
        <f>G19</f>
        <v>1028000</v>
      </c>
      <c r="H18" s="32">
        <f t="shared" si="4"/>
        <v>1051000</v>
      </c>
      <c r="I18" s="32">
        <f t="shared" si="4"/>
        <v>1091000</v>
      </c>
      <c r="J18" s="33"/>
      <c r="K18" s="33"/>
    </row>
    <row r="19" spans="2:11" ht="14.25" customHeight="1">
      <c r="B19" s="60" t="s">
        <v>53</v>
      </c>
      <c r="C19" s="29">
        <v>6540295280</v>
      </c>
      <c r="D19" s="30">
        <v>4</v>
      </c>
      <c r="E19" s="30">
        <v>9</v>
      </c>
      <c r="F19" s="31">
        <v>0</v>
      </c>
      <c r="G19" s="32">
        <f>G20</f>
        <v>1028000</v>
      </c>
      <c r="H19" s="32">
        <f t="shared" si="4"/>
        <v>1051000</v>
      </c>
      <c r="I19" s="32">
        <f t="shared" si="4"/>
        <v>1091000</v>
      </c>
    </row>
    <row r="20" spans="2:11" ht="27.75" customHeight="1">
      <c r="B20" s="67" t="s">
        <v>68</v>
      </c>
      <c r="C20" s="29">
        <v>6540295280</v>
      </c>
      <c r="D20" s="30">
        <v>4</v>
      </c>
      <c r="E20" s="30">
        <v>9</v>
      </c>
      <c r="F20" s="31">
        <v>240</v>
      </c>
      <c r="G20" s="32">
        <f>'прил 5Р'!G80</f>
        <v>1028000</v>
      </c>
      <c r="H20" s="32">
        <f>'прил 5Р'!H80</f>
        <v>1051000</v>
      </c>
      <c r="I20" s="32">
        <f>'прил 5Р'!I80</f>
        <v>1091000</v>
      </c>
    </row>
    <row r="21" spans="2:11" ht="27.75" customHeight="1">
      <c r="B21" s="129" t="s">
        <v>498</v>
      </c>
      <c r="C21" s="130" t="s">
        <v>489</v>
      </c>
      <c r="D21" s="30">
        <v>0</v>
      </c>
      <c r="E21" s="30">
        <v>0</v>
      </c>
      <c r="F21" s="31">
        <v>0</v>
      </c>
      <c r="G21" s="32">
        <f>G22</f>
        <v>0</v>
      </c>
      <c r="H21" s="32">
        <f t="shared" si="4"/>
        <v>0</v>
      </c>
      <c r="I21" s="32">
        <f t="shared" si="4"/>
        <v>2061855.67</v>
      </c>
    </row>
    <row r="22" spans="2:11" ht="18.75" customHeight="1">
      <c r="B22" s="60" t="s">
        <v>52</v>
      </c>
      <c r="C22" s="29" t="s">
        <v>489</v>
      </c>
      <c r="D22" s="30">
        <v>4</v>
      </c>
      <c r="E22" s="30">
        <v>0</v>
      </c>
      <c r="F22" s="31">
        <v>0</v>
      </c>
      <c r="G22" s="32">
        <f>G23</f>
        <v>0</v>
      </c>
      <c r="H22" s="32">
        <f t="shared" si="4"/>
        <v>0</v>
      </c>
      <c r="I22" s="32">
        <f t="shared" si="4"/>
        <v>2061855.67</v>
      </c>
    </row>
    <row r="23" spans="2:11" ht="15.75" customHeight="1">
      <c r="B23" s="60" t="s">
        <v>53</v>
      </c>
      <c r="C23" s="29" t="s">
        <v>489</v>
      </c>
      <c r="D23" s="30">
        <v>4</v>
      </c>
      <c r="E23" s="30">
        <v>9</v>
      </c>
      <c r="F23" s="31">
        <v>0</v>
      </c>
      <c r="G23" s="32">
        <f>G24</f>
        <v>0</v>
      </c>
      <c r="H23" s="32">
        <f t="shared" si="4"/>
        <v>0</v>
      </c>
      <c r="I23" s="32">
        <f t="shared" si="4"/>
        <v>2061855.67</v>
      </c>
    </row>
    <row r="24" spans="2:11" ht="27.75" customHeight="1">
      <c r="B24" s="67" t="s">
        <v>68</v>
      </c>
      <c r="C24" s="29" t="s">
        <v>489</v>
      </c>
      <c r="D24" s="30">
        <v>4</v>
      </c>
      <c r="E24" s="30">
        <v>9</v>
      </c>
      <c r="F24" s="31">
        <v>240</v>
      </c>
      <c r="G24" s="32">
        <f>'прил 5Р'!G77</f>
        <v>0</v>
      </c>
      <c r="H24" s="32">
        <f>'прил 5Р'!H77</f>
        <v>0</v>
      </c>
      <c r="I24" s="32">
        <f>'прил 5Р'!I77</f>
        <v>2061855.67</v>
      </c>
    </row>
    <row r="25" spans="2:11" ht="25.5" customHeight="1">
      <c r="B25" s="72" t="s">
        <v>309</v>
      </c>
      <c r="C25" s="47">
        <v>6540300000</v>
      </c>
      <c r="D25" s="30">
        <v>0</v>
      </c>
      <c r="E25" s="30">
        <v>0</v>
      </c>
      <c r="F25" s="31">
        <v>0</v>
      </c>
      <c r="G25" s="32">
        <f>G26+G30+G34+G38+G42</f>
        <v>1400</v>
      </c>
      <c r="H25" s="32">
        <f t="shared" ref="H25:I25" si="5">H26+H30+H34+H38+H42</f>
        <v>1000</v>
      </c>
      <c r="I25" s="32">
        <f t="shared" si="5"/>
        <v>0</v>
      </c>
    </row>
    <row r="26" spans="2:11" ht="24" customHeight="1">
      <c r="B26" s="72" t="s">
        <v>310</v>
      </c>
      <c r="C26" s="29">
        <v>6540390010</v>
      </c>
      <c r="D26" s="30">
        <v>0</v>
      </c>
      <c r="E26" s="30">
        <v>0</v>
      </c>
      <c r="F26" s="31">
        <v>0</v>
      </c>
      <c r="G26" s="32">
        <f>G27</f>
        <v>100</v>
      </c>
      <c r="H26" s="32">
        <f t="shared" ref="H26:I28" si="6">H27</f>
        <v>0</v>
      </c>
      <c r="I26" s="32">
        <f t="shared" si="6"/>
        <v>0</v>
      </c>
    </row>
    <row r="27" spans="2:11" ht="14.45" customHeight="1">
      <c r="B27" s="60" t="s">
        <v>52</v>
      </c>
      <c r="C27" s="29">
        <v>6540390010</v>
      </c>
      <c r="D27" s="30">
        <v>4</v>
      </c>
      <c r="E27" s="30">
        <v>0</v>
      </c>
      <c r="F27" s="31">
        <v>0</v>
      </c>
      <c r="G27" s="32">
        <f>G28</f>
        <v>100</v>
      </c>
      <c r="H27" s="32">
        <f t="shared" si="6"/>
        <v>0</v>
      </c>
      <c r="I27" s="32">
        <f t="shared" si="6"/>
        <v>0</v>
      </c>
    </row>
    <row r="28" spans="2:11" ht="16.5" customHeight="1">
      <c r="B28" s="73" t="s">
        <v>415</v>
      </c>
      <c r="C28" s="29">
        <v>6540390010</v>
      </c>
      <c r="D28" s="30">
        <v>4</v>
      </c>
      <c r="E28" s="30">
        <v>12</v>
      </c>
      <c r="F28" s="31">
        <v>0</v>
      </c>
      <c r="G28" s="32">
        <f>G29</f>
        <v>100</v>
      </c>
      <c r="H28" s="32">
        <f t="shared" si="6"/>
        <v>0</v>
      </c>
      <c r="I28" s="32">
        <f t="shared" si="6"/>
        <v>0</v>
      </c>
    </row>
    <row r="29" spans="2:11" ht="13.15" customHeight="1">
      <c r="B29" s="72" t="s">
        <v>68</v>
      </c>
      <c r="C29" s="29">
        <v>6540390010</v>
      </c>
      <c r="D29" s="30">
        <v>4</v>
      </c>
      <c r="E29" s="30">
        <v>12</v>
      </c>
      <c r="F29" s="31">
        <v>240</v>
      </c>
      <c r="G29" s="32">
        <f>'прил 5Р'!G93</f>
        <v>100</v>
      </c>
      <c r="H29" s="32">
        <f>'прил 5Р'!H93</f>
        <v>0</v>
      </c>
      <c r="I29" s="32">
        <f>'прил 5Р'!I93</f>
        <v>0</v>
      </c>
    </row>
    <row r="30" spans="2:11" ht="38.25" customHeight="1">
      <c r="B30" s="72" t="s">
        <v>311</v>
      </c>
      <c r="C30" s="29">
        <v>6540390030</v>
      </c>
      <c r="D30" s="30">
        <v>0</v>
      </c>
      <c r="E30" s="30">
        <v>0</v>
      </c>
      <c r="F30" s="31">
        <v>0</v>
      </c>
      <c r="G30" s="32">
        <f>G31</f>
        <v>100</v>
      </c>
      <c r="H30" s="32">
        <f t="shared" ref="H30:I32" si="7">H31</f>
        <v>0</v>
      </c>
      <c r="I30" s="32">
        <f t="shared" si="7"/>
        <v>0</v>
      </c>
    </row>
    <row r="31" spans="2:11" ht="12.75" customHeight="1">
      <c r="B31" s="60" t="s">
        <v>52</v>
      </c>
      <c r="C31" s="29">
        <v>6540390030</v>
      </c>
      <c r="D31" s="30">
        <v>4</v>
      </c>
      <c r="E31" s="30">
        <v>0</v>
      </c>
      <c r="F31" s="31">
        <v>0</v>
      </c>
      <c r="G31" s="32">
        <f>G32</f>
        <v>100</v>
      </c>
      <c r="H31" s="32">
        <f t="shared" si="7"/>
        <v>0</v>
      </c>
      <c r="I31" s="32">
        <f t="shared" si="7"/>
        <v>0</v>
      </c>
    </row>
    <row r="32" spans="2:11" ht="13.15" customHeight="1">
      <c r="B32" s="73" t="s">
        <v>415</v>
      </c>
      <c r="C32" s="29">
        <v>6540390030</v>
      </c>
      <c r="D32" s="30">
        <v>4</v>
      </c>
      <c r="E32" s="30">
        <v>12</v>
      </c>
      <c r="F32" s="31">
        <v>0</v>
      </c>
      <c r="G32" s="32">
        <f>G33</f>
        <v>100</v>
      </c>
      <c r="H32" s="32">
        <f t="shared" si="7"/>
        <v>0</v>
      </c>
      <c r="I32" s="32">
        <f t="shared" si="7"/>
        <v>0</v>
      </c>
    </row>
    <row r="33" spans="2:9" ht="24.6" customHeight="1">
      <c r="B33" s="72" t="s">
        <v>68</v>
      </c>
      <c r="C33" s="29">
        <v>6540390030</v>
      </c>
      <c r="D33" s="30">
        <v>4</v>
      </c>
      <c r="E33" s="30">
        <v>12</v>
      </c>
      <c r="F33" s="31">
        <v>240</v>
      </c>
      <c r="G33" s="32">
        <f>'прил 5Р'!G96</f>
        <v>100</v>
      </c>
      <c r="H33" s="32">
        <f>'прил 5Р'!H96</f>
        <v>0</v>
      </c>
      <c r="I33" s="32">
        <f>'прил 5Р'!I96</f>
        <v>0</v>
      </c>
    </row>
    <row r="34" spans="2:9" ht="37.5" customHeight="1">
      <c r="B34" s="72" t="s">
        <v>488</v>
      </c>
      <c r="C34" s="29">
        <v>6540390050</v>
      </c>
      <c r="D34" s="30">
        <v>0</v>
      </c>
      <c r="E34" s="30">
        <v>0</v>
      </c>
      <c r="F34" s="31">
        <v>0</v>
      </c>
      <c r="G34" s="32">
        <f>G35</f>
        <v>100</v>
      </c>
      <c r="H34" s="32">
        <f t="shared" ref="H34:I36" si="8">H35</f>
        <v>0</v>
      </c>
      <c r="I34" s="32">
        <f t="shared" si="8"/>
        <v>0</v>
      </c>
    </row>
    <row r="35" spans="2:9" ht="15" customHeight="1">
      <c r="B35" s="60" t="s">
        <v>52</v>
      </c>
      <c r="C35" s="29">
        <v>6540390050</v>
      </c>
      <c r="D35" s="30">
        <v>4</v>
      </c>
      <c r="E35" s="30">
        <v>0</v>
      </c>
      <c r="F35" s="31">
        <v>0</v>
      </c>
      <c r="G35" s="32">
        <f>G36</f>
        <v>100</v>
      </c>
      <c r="H35" s="32">
        <f t="shared" si="8"/>
        <v>0</v>
      </c>
      <c r="I35" s="32">
        <f t="shared" si="8"/>
        <v>0</v>
      </c>
    </row>
    <row r="36" spans="2:9" ht="16.5" customHeight="1">
      <c r="B36" s="73" t="s">
        <v>415</v>
      </c>
      <c r="C36" s="29">
        <v>6540390050</v>
      </c>
      <c r="D36" s="30">
        <v>4</v>
      </c>
      <c r="E36" s="30">
        <v>12</v>
      </c>
      <c r="F36" s="31">
        <v>0</v>
      </c>
      <c r="G36" s="32">
        <f>G37</f>
        <v>100</v>
      </c>
      <c r="H36" s="32">
        <f t="shared" si="8"/>
        <v>0</v>
      </c>
      <c r="I36" s="32">
        <f t="shared" si="8"/>
        <v>0</v>
      </c>
    </row>
    <row r="37" spans="2:9" ht="24" customHeight="1">
      <c r="B37" s="72" t="s">
        <v>68</v>
      </c>
      <c r="C37" s="29">
        <v>6540390050</v>
      </c>
      <c r="D37" s="30">
        <v>4</v>
      </c>
      <c r="E37" s="30">
        <v>12</v>
      </c>
      <c r="F37" s="31">
        <v>240</v>
      </c>
      <c r="G37" s="32">
        <f>'прил 5Р'!G99</f>
        <v>100</v>
      </c>
      <c r="H37" s="32">
        <f>'прил 5Р'!H99</f>
        <v>0</v>
      </c>
      <c r="I37" s="32">
        <f>'прил 5Р'!I99</f>
        <v>0</v>
      </c>
    </row>
    <row r="38" spans="2:9" ht="23.25" customHeight="1">
      <c r="B38" s="72" t="s">
        <v>300</v>
      </c>
      <c r="C38" s="29">
        <v>6540395120</v>
      </c>
      <c r="D38" s="30">
        <v>0</v>
      </c>
      <c r="E38" s="30">
        <v>0</v>
      </c>
      <c r="F38" s="31">
        <v>0</v>
      </c>
      <c r="G38" s="32">
        <f>G39</f>
        <v>100</v>
      </c>
      <c r="H38" s="32">
        <f t="shared" ref="H38:I40" si="9">H39</f>
        <v>0</v>
      </c>
      <c r="I38" s="32">
        <f t="shared" si="9"/>
        <v>0</v>
      </c>
    </row>
    <row r="39" spans="2:9" ht="15" customHeight="1">
      <c r="B39" s="60" t="s">
        <v>52</v>
      </c>
      <c r="C39" s="29">
        <v>6540395120</v>
      </c>
      <c r="D39" s="30">
        <v>4</v>
      </c>
      <c r="E39" s="30">
        <v>0</v>
      </c>
      <c r="F39" s="31">
        <v>0</v>
      </c>
      <c r="G39" s="32">
        <f>G40</f>
        <v>100</v>
      </c>
      <c r="H39" s="32">
        <f t="shared" si="9"/>
        <v>0</v>
      </c>
      <c r="I39" s="32">
        <f t="shared" si="9"/>
        <v>0</v>
      </c>
    </row>
    <row r="40" spans="2:9" ht="17.25" customHeight="1">
      <c r="B40" s="73" t="s">
        <v>415</v>
      </c>
      <c r="C40" s="29">
        <v>6540395120</v>
      </c>
      <c r="D40" s="30">
        <v>4</v>
      </c>
      <c r="E40" s="30">
        <v>12</v>
      </c>
      <c r="F40" s="31">
        <v>0</v>
      </c>
      <c r="G40" s="32">
        <f>G41</f>
        <v>100</v>
      </c>
      <c r="H40" s="32">
        <f t="shared" si="9"/>
        <v>0</v>
      </c>
      <c r="I40" s="32">
        <f t="shared" si="9"/>
        <v>0</v>
      </c>
    </row>
    <row r="41" spans="2:9" ht="26.25" customHeight="1">
      <c r="B41" s="72" t="s">
        <v>68</v>
      </c>
      <c r="C41" s="29">
        <v>6540395120</v>
      </c>
      <c r="D41" s="30">
        <v>4</v>
      </c>
      <c r="E41" s="30">
        <v>12</v>
      </c>
      <c r="F41" s="31">
        <v>240</v>
      </c>
      <c r="G41" s="32">
        <f>'прил 5Р'!G102</f>
        <v>100</v>
      </c>
      <c r="H41" s="32">
        <f>'прил 5Р'!H102</f>
        <v>0</v>
      </c>
      <c r="I41" s="32">
        <f>'прил 5Р'!I102</f>
        <v>0</v>
      </c>
    </row>
    <row r="42" spans="2:9" ht="24" customHeight="1">
      <c r="B42" s="72" t="s">
        <v>313</v>
      </c>
      <c r="C42" s="29">
        <v>6540395310</v>
      </c>
      <c r="D42" s="30">
        <v>0</v>
      </c>
      <c r="E42" s="30">
        <v>0</v>
      </c>
      <c r="F42" s="31">
        <v>0</v>
      </c>
      <c r="G42" s="32">
        <f>G43</f>
        <v>1000</v>
      </c>
      <c r="H42" s="32">
        <f t="shared" ref="H42:I44" si="10">H43</f>
        <v>1000</v>
      </c>
      <c r="I42" s="32">
        <f t="shared" si="10"/>
        <v>0</v>
      </c>
    </row>
    <row r="43" spans="2:9" ht="16.5" customHeight="1">
      <c r="B43" s="73" t="s">
        <v>175</v>
      </c>
      <c r="C43" s="29">
        <v>6540395310</v>
      </c>
      <c r="D43" s="30">
        <v>5</v>
      </c>
      <c r="E43" s="30">
        <v>0</v>
      </c>
      <c r="F43" s="31">
        <v>0</v>
      </c>
      <c r="G43" s="32">
        <f>G44</f>
        <v>1000</v>
      </c>
      <c r="H43" s="32">
        <f t="shared" si="10"/>
        <v>1000</v>
      </c>
      <c r="I43" s="32">
        <f t="shared" si="10"/>
        <v>0</v>
      </c>
    </row>
    <row r="44" spans="2:9" ht="18.75" customHeight="1">
      <c r="B44" s="73" t="s">
        <v>173</v>
      </c>
      <c r="C44" s="29">
        <v>6540395310</v>
      </c>
      <c r="D44" s="30">
        <v>5</v>
      </c>
      <c r="E44" s="30">
        <v>3</v>
      </c>
      <c r="F44" s="31">
        <v>0</v>
      </c>
      <c r="G44" s="32">
        <f>G45</f>
        <v>1000</v>
      </c>
      <c r="H44" s="32">
        <f t="shared" si="10"/>
        <v>1000</v>
      </c>
      <c r="I44" s="32">
        <f t="shared" si="10"/>
        <v>0</v>
      </c>
    </row>
    <row r="45" spans="2:9" ht="24" customHeight="1">
      <c r="B45" s="72" t="s">
        <v>68</v>
      </c>
      <c r="C45" s="29">
        <v>6540395310</v>
      </c>
      <c r="D45" s="30">
        <v>5</v>
      </c>
      <c r="E45" s="30">
        <v>3</v>
      </c>
      <c r="F45" s="31">
        <v>240</v>
      </c>
      <c r="G45" s="32">
        <f>'прил 5Р'!G119</f>
        <v>1000</v>
      </c>
      <c r="H45" s="32">
        <f>'прил 5Р'!H119</f>
        <v>1000</v>
      </c>
      <c r="I45" s="32">
        <f>'прил 5Р'!I119</f>
        <v>0</v>
      </c>
    </row>
    <row r="46" spans="2:9" ht="20.25" customHeight="1">
      <c r="B46" s="67" t="s">
        <v>306</v>
      </c>
      <c r="C46" s="47">
        <v>6540400000</v>
      </c>
      <c r="D46" s="30">
        <v>0</v>
      </c>
      <c r="E46" s="30">
        <v>0</v>
      </c>
      <c r="F46" s="31">
        <v>0</v>
      </c>
      <c r="G46" s="32">
        <f>G47+G51+G55+G63+G59</f>
        <v>3242767</v>
      </c>
      <c r="H46" s="32">
        <f t="shared" ref="H46:I46" si="11">H47+H51+H55+H63+H59</f>
        <v>3276884</v>
      </c>
      <c r="I46" s="32">
        <f t="shared" si="11"/>
        <v>3239454.33</v>
      </c>
    </row>
    <row r="47" spans="2:9" ht="27.75" hidden="1" customHeight="1">
      <c r="B47" s="67" t="s">
        <v>310</v>
      </c>
      <c r="C47" s="29">
        <v>6540490010</v>
      </c>
      <c r="D47" s="30">
        <v>0</v>
      </c>
      <c r="E47" s="30">
        <v>0</v>
      </c>
      <c r="F47" s="31">
        <v>0</v>
      </c>
      <c r="G47" s="32">
        <f>G48</f>
        <v>0</v>
      </c>
      <c r="H47" s="32">
        <f t="shared" ref="H47:I49" si="12">H48</f>
        <v>0</v>
      </c>
      <c r="I47" s="32">
        <f t="shared" si="12"/>
        <v>0</v>
      </c>
    </row>
    <row r="48" spans="2:9" ht="14.25" hidden="1" customHeight="1">
      <c r="B48" s="73" t="s">
        <v>54</v>
      </c>
      <c r="C48" s="29">
        <v>6540490010</v>
      </c>
      <c r="D48" s="30">
        <v>8</v>
      </c>
      <c r="E48" s="30">
        <v>0</v>
      </c>
      <c r="F48" s="31">
        <v>0</v>
      </c>
      <c r="G48" s="32">
        <f>G49</f>
        <v>0</v>
      </c>
      <c r="H48" s="32">
        <f t="shared" si="12"/>
        <v>0</v>
      </c>
      <c r="I48" s="32">
        <f t="shared" si="12"/>
        <v>0</v>
      </c>
    </row>
    <row r="49" spans="2:9" ht="14.25" hidden="1" customHeight="1">
      <c r="B49" s="72" t="s">
        <v>55</v>
      </c>
      <c r="C49" s="29">
        <v>6540490010</v>
      </c>
      <c r="D49" s="30">
        <v>8</v>
      </c>
      <c r="E49" s="30">
        <v>1</v>
      </c>
      <c r="F49" s="31">
        <v>0</v>
      </c>
      <c r="G49" s="52">
        <f>G50</f>
        <v>0</v>
      </c>
      <c r="H49" s="52">
        <f t="shared" si="12"/>
        <v>0</v>
      </c>
      <c r="I49" s="52">
        <f t="shared" si="12"/>
        <v>0</v>
      </c>
    </row>
    <row r="50" spans="2:9" ht="27.75" hidden="1" customHeight="1">
      <c r="B50" s="67" t="s">
        <v>68</v>
      </c>
      <c r="C50" s="29">
        <v>6540490010</v>
      </c>
      <c r="D50" s="30">
        <v>8</v>
      </c>
      <c r="E50" s="30">
        <v>1</v>
      </c>
      <c r="F50" s="31">
        <v>240</v>
      </c>
      <c r="G50" s="32">
        <f>'прил 5Р'!G136</f>
        <v>0</v>
      </c>
      <c r="H50" s="32">
        <f>'прил 5Р'!H136</f>
        <v>0</v>
      </c>
      <c r="I50" s="32">
        <f>'прил 5Р'!I136</f>
        <v>0</v>
      </c>
    </row>
    <row r="51" spans="2:9" ht="15" hidden="1" customHeight="1">
      <c r="B51" s="67" t="s">
        <v>307</v>
      </c>
      <c r="C51" s="29">
        <v>6540495110</v>
      </c>
      <c r="D51" s="30">
        <v>0</v>
      </c>
      <c r="E51" s="30">
        <v>0</v>
      </c>
      <c r="F51" s="31">
        <v>0</v>
      </c>
      <c r="G51" s="32">
        <f>G52</f>
        <v>0</v>
      </c>
      <c r="H51" s="32">
        <f t="shared" ref="H51:I53" si="13">H52</f>
        <v>0</v>
      </c>
      <c r="I51" s="32">
        <f t="shared" si="13"/>
        <v>0</v>
      </c>
    </row>
    <row r="52" spans="2:9" ht="15" hidden="1" customHeight="1">
      <c r="B52" s="73" t="s">
        <v>54</v>
      </c>
      <c r="C52" s="29">
        <v>6540495110</v>
      </c>
      <c r="D52" s="30">
        <v>8</v>
      </c>
      <c r="E52" s="30">
        <v>0</v>
      </c>
      <c r="F52" s="31">
        <v>0</v>
      </c>
      <c r="G52" s="32">
        <f>G53</f>
        <v>0</v>
      </c>
      <c r="H52" s="32">
        <f t="shared" si="13"/>
        <v>0</v>
      </c>
      <c r="I52" s="32">
        <f t="shared" si="13"/>
        <v>0</v>
      </c>
    </row>
    <row r="53" spans="2:9" ht="15" hidden="1" customHeight="1">
      <c r="B53" s="72" t="s">
        <v>55</v>
      </c>
      <c r="C53" s="29">
        <v>6540495110</v>
      </c>
      <c r="D53" s="30">
        <v>8</v>
      </c>
      <c r="E53" s="30">
        <v>1</v>
      </c>
      <c r="F53" s="31">
        <v>0</v>
      </c>
      <c r="G53" s="52">
        <f>G54</f>
        <v>0</v>
      </c>
      <c r="H53" s="52">
        <f t="shared" si="13"/>
        <v>0</v>
      </c>
      <c r="I53" s="52">
        <f t="shared" si="13"/>
        <v>0</v>
      </c>
    </row>
    <row r="54" spans="2:9" ht="24.6" hidden="1" customHeight="1">
      <c r="B54" s="67" t="s">
        <v>68</v>
      </c>
      <c r="C54" s="29">
        <v>6540495110</v>
      </c>
      <c r="D54" s="30">
        <v>8</v>
      </c>
      <c r="E54" s="30">
        <v>1</v>
      </c>
      <c r="F54" s="31">
        <v>240</v>
      </c>
      <c r="G54" s="32">
        <f>'прил 5Р'!G139</f>
        <v>0</v>
      </c>
      <c r="H54" s="32">
        <f>'прил 5Р'!H139</f>
        <v>0</v>
      </c>
      <c r="I54" s="32">
        <f>'прил 5Р'!I139</f>
        <v>0</v>
      </c>
    </row>
    <row r="55" spans="2:9" ht="24" customHeight="1">
      <c r="B55" s="67" t="s">
        <v>308</v>
      </c>
      <c r="C55" s="29">
        <v>6540495220</v>
      </c>
      <c r="D55" s="30">
        <v>0</v>
      </c>
      <c r="E55" s="30">
        <v>0</v>
      </c>
      <c r="F55" s="31">
        <v>0</v>
      </c>
      <c r="G55" s="32">
        <f>G56</f>
        <v>343867</v>
      </c>
      <c r="H55" s="32">
        <f t="shared" ref="H55:I57" si="14">H56</f>
        <v>377984</v>
      </c>
      <c r="I55" s="32">
        <f t="shared" si="14"/>
        <v>340554.33</v>
      </c>
    </row>
    <row r="56" spans="2:9" ht="13.9" customHeight="1">
      <c r="B56" s="73" t="s">
        <v>54</v>
      </c>
      <c r="C56" s="29">
        <v>6540495220</v>
      </c>
      <c r="D56" s="30">
        <v>8</v>
      </c>
      <c r="E56" s="30">
        <v>0</v>
      </c>
      <c r="F56" s="31">
        <v>0</v>
      </c>
      <c r="G56" s="32">
        <f>G57</f>
        <v>343867</v>
      </c>
      <c r="H56" s="32">
        <f t="shared" si="14"/>
        <v>377984</v>
      </c>
      <c r="I56" s="32">
        <f t="shared" si="14"/>
        <v>340554.33</v>
      </c>
    </row>
    <row r="57" spans="2:9" ht="18" customHeight="1">
      <c r="B57" s="72" t="s">
        <v>55</v>
      </c>
      <c r="C57" s="29">
        <v>6540495220</v>
      </c>
      <c r="D57" s="30">
        <v>8</v>
      </c>
      <c r="E57" s="30">
        <v>1</v>
      </c>
      <c r="F57" s="31">
        <v>0</v>
      </c>
      <c r="G57" s="52">
        <f>G58</f>
        <v>343867</v>
      </c>
      <c r="H57" s="52">
        <f t="shared" si="14"/>
        <v>377984</v>
      </c>
      <c r="I57" s="52">
        <f t="shared" si="14"/>
        <v>340554.33</v>
      </c>
    </row>
    <row r="58" spans="2:9" ht="25.5" customHeight="1">
      <c r="B58" s="67" t="s">
        <v>68</v>
      </c>
      <c r="C58" s="29">
        <v>6540495220</v>
      </c>
      <c r="D58" s="30">
        <v>8</v>
      </c>
      <c r="E58" s="30">
        <v>1</v>
      </c>
      <c r="F58" s="31">
        <v>240</v>
      </c>
      <c r="G58" s="32">
        <f>'прил 5Р'!G142</f>
        <v>343867</v>
      </c>
      <c r="H58" s="32">
        <f>'прил 5Р'!H142</f>
        <v>377984</v>
      </c>
      <c r="I58" s="32">
        <f>'прил 5Р'!I142</f>
        <v>340554.33</v>
      </c>
    </row>
    <row r="59" spans="2:9" ht="48" customHeight="1">
      <c r="B59" s="129" t="s">
        <v>435</v>
      </c>
      <c r="C59" s="130" t="s">
        <v>433</v>
      </c>
      <c r="D59" s="30">
        <v>0</v>
      </c>
      <c r="E59" s="30">
        <v>0</v>
      </c>
      <c r="F59" s="31">
        <v>0</v>
      </c>
      <c r="G59" s="32">
        <f>G60</f>
        <v>2362500</v>
      </c>
      <c r="H59" s="32">
        <f t="shared" ref="H59:I61" si="15">H60</f>
        <v>2898900</v>
      </c>
      <c r="I59" s="32">
        <f t="shared" si="15"/>
        <v>2898900</v>
      </c>
    </row>
    <row r="60" spans="2:9" ht="16.5" customHeight="1">
      <c r="B60" s="73" t="s">
        <v>54</v>
      </c>
      <c r="C60" s="29" t="s">
        <v>433</v>
      </c>
      <c r="D60" s="30">
        <v>8</v>
      </c>
      <c r="E60" s="30">
        <v>0</v>
      </c>
      <c r="F60" s="31">
        <v>0</v>
      </c>
      <c r="G60" s="32">
        <f>G61</f>
        <v>2362500</v>
      </c>
      <c r="H60" s="32">
        <f t="shared" si="15"/>
        <v>2898900</v>
      </c>
      <c r="I60" s="32">
        <f t="shared" si="15"/>
        <v>2898900</v>
      </c>
    </row>
    <row r="61" spans="2:9" ht="16.5" customHeight="1">
      <c r="B61" s="72" t="s">
        <v>55</v>
      </c>
      <c r="C61" s="29" t="s">
        <v>433</v>
      </c>
      <c r="D61" s="30">
        <v>8</v>
      </c>
      <c r="E61" s="30">
        <v>1</v>
      </c>
      <c r="F61" s="31">
        <v>0</v>
      </c>
      <c r="G61" s="52">
        <f>G62</f>
        <v>2362500</v>
      </c>
      <c r="H61" s="52">
        <f t="shared" si="15"/>
        <v>2898900</v>
      </c>
      <c r="I61" s="52">
        <f t="shared" si="15"/>
        <v>2898900</v>
      </c>
    </row>
    <row r="62" spans="2:9" ht="15" customHeight="1">
      <c r="B62" s="67" t="s">
        <v>292</v>
      </c>
      <c r="C62" s="29" t="s">
        <v>433</v>
      </c>
      <c r="D62" s="30">
        <v>8</v>
      </c>
      <c r="E62" s="30">
        <v>1</v>
      </c>
      <c r="F62" s="31">
        <v>540</v>
      </c>
      <c r="G62" s="32">
        <f>'прил 5Р'!G147</f>
        <v>2362500</v>
      </c>
      <c r="H62" s="32">
        <f>'прил 5Р'!H147</f>
        <v>2898900</v>
      </c>
      <c r="I62" s="32">
        <f>'прил 5Р'!I147</f>
        <v>2898900</v>
      </c>
    </row>
    <row r="63" spans="2:9" ht="33.75" customHeight="1">
      <c r="B63" s="129" t="s">
        <v>436</v>
      </c>
      <c r="C63" s="130" t="s">
        <v>434</v>
      </c>
      <c r="D63" s="30">
        <v>0</v>
      </c>
      <c r="E63" s="30">
        <v>0</v>
      </c>
      <c r="F63" s="31">
        <v>0</v>
      </c>
      <c r="G63" s="32">
        <f>G64</f>
        <v>536400</v>
      </c>
      <c r="H63" s="32">
        <f t="shared" ref="H63:I65" si="16">H64</f>
        <v>0</v>
      </c>
      <c r="I63" s="32">
        <f t="shared" si="16"/>
        <v>0</v>
      </c>
    </row>
    <row r="64" spans="2:9" ht="17.25" customHeight="1">
      <c r="B64" s="73" t="s">
        <v>54</v>
      </c>
      <c r="C64" s="29" t="s">
        <v>434</v>
      </c>
      <c r="D64" s="30">
        <v>8</v>
      </c>
      <c r="E64" s="30">
        <v>0</v>
      </c>
      <c r="F64" s="31">
        <v>0</v>
      </c>
      <c r="G64" s="32">
        <f>G65</f>
        <v>536400</v>
      </c>
      <c r="H64" s="32">
        <f t="shared" si="16"/>
        <v>0</v>
      </c>
      <c r="I64" s="32">
        <f t="shared" si="16"/>
        <v>0</v>
      </c>
    </row>
    <row r="65" spans="2:9" ht="21.6" customHeight="1">
      <c r="B65" s="72" t="s">
        <v>55</v>
      </c>
      <c r="C65" s="29" t="s">
        <v>434</v>
      </c>
      <c r="D65" s="30">
        <v>8</v>
      </c>
      <c r="E65" s="30">
        <v>1</v>
      </c>
      <c r="F65" s="31">
        <v>0</v>
      </c>
      <c r="G65" s="52">
        <f>G66</f>
        <v>536400</v>
      </c>
      <c r="H65" s="52">
        <f t="shared" si="16"/>
        <v>0</v>
      </c>
      <c r="I65" s="52">
        <f t="shared" si="16"/>
        <v>0</v>
      </c>
    </row>
    <row r="66" spans="2:9" ht="18.75" customHeight="1">
      <c r="B66" s="67" t="s">
        <v>292</v>
      </c>
      <c r="C66" s="29" t="s">
        <v>434</v>
      </c>
      <c r="D66" s="30">
        <v>8</v>
      </c>
      <c r="E66" s="30">
        <v>1</v>
      </c>
      <c r="F66" s="31">
        <v>540</v>
      </c>
      <c r="G66" s="32">
        <f>'прил 5Р'!G149</f>
        <v>536400</v>
      </c>
      <c r="H66" s="32">
        <f>'прил 5Р'!H149</f>
        <v>0</v>
      </c>
      <c r="I66" s="32">
        <f>'прил 5Р'!I149</f>
        <v>0</v>
      </c>
    </row>
    <row r="67" spans="2:9" ht="24" customHeight="1">
      <c r="B67" s="67" t="s">
        <v>303</v>
      </c>
      <c r="C67" s="47">
        <v>6540500000</v>
      </c>
      <c r="D67" s="30">
        <v>0</v>
      </c>
      <c r="E67" s="30">
        <v>0</v>
      </c>
      <c r="F67" s="31">
        <v>0</v>
      </c>
      <c r="G67" s="32">
        <f>G68+G72+G78+G83+G87+G91+G95+G99</f>
        <v>2140424</v>
      </c>
      <c r="H67" s="32">
        <f t="shared" ref="H67:I67" si="17">H68+H72+H78+H83+H87+H91+H95+H99</f>
        <v>2171616</v>
      </c>
      <c r="I67" s="32">
        <f t="shared" si="17"/>
        <v>2107690</v>
      </c>
    </row>
    <row r="68" spans="2:9" ht="19.5" customHeight="1">
      <c r="B68" s="67" t="s">
        <v>64</v>
      </c>
      <c r="C68" s="29">
        <v>6540510010</v>
      </c>
      <c r="D68" s="30">
        <v>0</v>
      </c>
      <c r="E68" s="30">
        <v>0</v>
      </c>
      <c r="F68" s="31">
        <v>0</v>
      </c>
      <c r="G68" s="32">
        <f>G69</f>
        <v>690000</v>
      </c>
      <c r="H68" s="32">
        <f t="shared" ref="H68:I70" si="18">H69</f>
        <v>703000</v>
      </c>
      <c r="I68" s="32">
        <f t="shared" si="18"/>
        <v>715000</v>
      </c>
    </row>
    <row r="69" spans="2:9" ht="19.5" customHeight="1">
      <c r="B69" s="60" t="s">
        <v>44</v>
      </c>
      <c r="C69" s="29">
        <v>6540510010</v>
      </c>
      <c r="D69" s="30">
        <v>1</v>
      </c>
      <c r="E69" s="30">
        <v>0</v>
      </c>
      <c r="F69" s="31">
        <v>0</v>
      </c>
      <c r="G69" s="32">
        <f>G70</f>
        <v>690000</v>
      </c>
      <c r="H69" s="32">
        <f t="shared" si="18"/>
        <v>703000</v>
      </c>
      <c r="I69" s="32">
        <f t="shared" si="18"/>
        <v>715000</v>
      </c>
    </row>
    <row r="70" spans="2:9" ht="13.5" customHeight="1">
      <c r="B70" s="67" t="s">
        <v>45</v>
      </c>
      <c r="C70" s="29">
        <v>6540510010</v>
      </c>
      <c r="D70" s="30">
        <v>1</v>
      </c>
      <c r="E70" s="30">
        <v>2</v>
      </c>
      <c r="F70" s="31">
        <v>0</v>
      </c>
      <c r="G70" s="32">
        <f>G71</f>
        <v>690000</v>
      </c>
      <c r="H70" s="32">
        <f t="shared" si="18"/>
        <v>703000</v>
      </c>
      <c r="I70" s="32">
        <f t="shared" si="18"/>
        <v>715000</v>
      </c>
    </row>
    <row r="71" spans="2:9" ht="14.25" customHeight="1">
      <c r="B71" s="67" t="s">
        <v>65</v>
      </c>
      <c r="C71" s="29">
        <v>6540510010</v>
      </c>
      <c r="D71" s="30">
        <v>1</v>
      </c>
      <c r="E71" s="30">
        <v>2</v>
      </c>
      <c r="F71" s="31">
        <v>120</v>
      </c>
      <c r="G71" s="32">
        <f>'прил 5Р'!G17</f>
        <v>690000</v>
      </c>
      <c r="H71" s="32">
        <f>'прил 5Р'!H17</f>
        <v>703000</v>
      </c>
      <c r="I71" s="32">
        <f>'прил 5Р'!I17</f>
        <v>715000</v>
      </c>
    </row>
    <row r="72" spans="2:9" ht="15.75" customHeight="1">
      <c r="B72" s="67" t="s">
        <v>417</v>
      </c>
      <c r="C72" s="29">
        <v>6540510020</v>
      </c>
      <c r="D72" s="30">
        <v>0</v>
      </c>
      <c r="E72" s="30">
        <v>0</v>
      </c>
      <c r="F72" s="31">
        <v>0</v>
      </c>
      <c r="G72" s="32">
        <f>G73</f>
        <v>731100</v>
      </c>
      <c r="H72" s="32">
        <f t="shared" ref="H72:I73" si="19">H73</f>
        <v>733000</v>
      </c>
      <c r="I72" s="32">
        <f t="shared" si="19"/>
        <v>645000</v>
      </c>
    </row>
    <row r="73" spans="2:9" ht="16.5" customHeight="1">
      <c r="B73" s="60" t="s">
        <v>44</v>
      </c>
      <c r="C73" s="29">
        <v>6540510020</v>
      </c>
      <c r="D73" s="30">
        <v>1</v>
      </c>
      <c r="E73" s="30">
        <v>0</v>
      </c>
      <c r="F73" s="31">
        <v>0</v>
      </c>
      <c r="G73" s="32">
        <f>G74</f>
        <v>731100</v>
      </c>
      <c r="H73" s="32">
        <f t="shared" si="19"/>
        <v>733000</v>
      </c>
      <c r="I73" s="32">
        <f t="shared" si="19"/>
        <v>645000</v>
      </c>
    </row>
    <row r="74" spans="2:9" ht="36.75" customHeight="1">
      <c r="B74" s="67" t="s">
        <v>48</v>
      </c>
      <c r="C74" s="29">
        <v>6540510020</v>
      </c>
      <c r="D74" s="30">
        <v>1</v>
      </c>
      <c r="E74" s="30">
        <v>4</v>
      </c>
      <c r="F74" s="31">
        <v>0</v>
      </c>
      <c r="G74" s="32">
        <f>G75+G76+G77</f>
        <v>731100</v>
      </c>
      <c r="H74" s="32">
        <f t="shared" ref="H74:I74" si="20">H75+H76+H77</f>
        <v>733000</v>
      </c>
      <c r="I74" s="32">
        <f t="shared" si="20"/>
        <v>645000</v>
      </c>
    </row>
    <row r="75" spans="2:9" ht="25.5" customHeight="1">
      <c r="B75" s="67" t="s">
        <v>65</v>
      </c>
      <c r="C75" s="29">
        <v>6540510020</v>
      </c>
      <c r="D75" s="30">
        <v>1</v>
      </c>
      <c r="E75" s="30">
        <v>4</v>
      </c>
      <c r="F75" s="31" t="s">
        <v>66</v>
      </c>
      <c r="G75" s="32">
        <f>'прил 5Р'!G25</f>
        <v>620000</v>
      </c>
      <c r="H75" s="32">
        <f>'прил 5Р'!H25</f>
        <v>633000</v>
      </c>
      <c r="I75" s="32">
        <f>'прил 5Р'!I25</f>
        <v>645000</v>
      </c>
    </row>
    <row r="76" spans="2:9" ht="21.75" customHeight="1">
      <c r="B76" s="67" t="s">
        <v>68</v>
      </c>
      <c r="C76" s="29">
        <v>6540510020</v>
      </c>
      <c r="D76" s="30">
        <v>1</v>
      </c>
      <c r="E76" s="30">
        <v>4</v>
      </c>
      <c r="F76" s="31" t="s">
        <v>67</v>
      </c>
      <c r="G76" s="32">
        <f>'прил 5Р'!G28</f>
        <v>110000</v>
      </c>
      <c r="H76" s="32">
        <f>'прил 5Р'!H28</f>
        <v>100000</v>
      </c>
      <c r="I76" s="32">
        <f>'прил 5Р'!I28</f>
        <v>0</v>
      </c>
    </row>
    <row r="77" spans="2:9" ht="16.5" customHeight="1">
      <c r="B77" s="67" t="s">
        <v>174</v>
      </c>
      <c r="C77" s="29">
        <v>6540510020</v>
      </c>
      <c r="D77" s="30">
        <v>1</v>
      </c>
      <c r="E77" s="30">
        <v>4</v>
      </c>
      <c r="F77" s="31">
        <v>850</v>
      </c>
      <c r="G77" s="32">
        <f>'прил 5Р'!G30</f>
        <v>1100</v>
      </c>
      <c r="H77" s="32">
        <f>'прил 5Р'!H30</f>
        <v>0</v>
      </c>
      <c r="I77" s="32">
        <f>'прил 5Р'!I30</f>
        <v>0</v>
      </c>
    </row>
    <row r="78" spans="2:9" ht="27.75" customHeight="1">
      <c r="B78" s="67" t="s">
        <v>327</v>
      </c>
      <c r="C78" s="29">
        <v>6540551180</v>
      </c>
      <c r="D78" s="30">
        <v>0</v>
      </c>
      <c r="E78" s="30">
        <v>0</v>
      </c>
      <c r="F78" s="31">
        <v>0</v>
      </c>
      <c r="G78" s="32">
        <f>G79</f>
        <v>154200</v>
      </c>
      <c r="H78" s="32">
        <f t="shared" ref="H78:I78" si="21">H79</f>
        <v>170100</v>
      </c>
      <c r="I78" s="32">
        <f t="shared" si="21"/>
        <v>186300</v>
      </c>
    </row>
    <row r="79" spans="2:9" ht="16.5" customHeight="1">
      <c r="B79" s="73" t="s">
        <v>49</v>
      </c>
      <c r="C79" s="29">
        <v>6540551180</v>
      </c>
      <c r="D79" s="30">
        <v>2</v>
      </c>
      <c r="E79" s="30">
        <v>0</v>
      </c>
      <c r="F79" s="31">
        <v>0</v>
      </c>
      <c r="G79" s="32">
        <f>G80</f>
        <v>154200</v>
      </c>
      <c r="H79" s="32">
        <f t="shared" ref="H79:I79" si="22">H80</f>
        <v>170100</v>
      </c>
      <c r="I79" s="32">
        <f t="shared" si="22"/>
        <v>186300</v>
      </c>
    </row>
    <row r="80" spans="2:9" ht="12.75" customHeight="1">
      <c r="B80" s="67" t="s">
        <v>50</v>
      </c>
      <c r="C80" s="29">
        <v>6540551180</v>
      </c>
      <c r="D80" s="30">
        <v>2</v>
      </c>
      <c r="E80" s="30">
        <v>3</v>
      </c>
      <c r="F80" s="31">
        <v>0</v>
      </c>
      <c r="G80" s="32">
        <f>G81+G82</f>
        <v>154200</v>
      </c>
      <c r="H80" s="32">
        <f t="shared" ref="H80:I80" si="23">H81+H82</f>
        <v>170100</v>
      </c>
      <c r="I80" s="32">
        <f t="shared" si="23"/>
        <v>186300</v>
      </c>
    </row>
    <row r="81" spans="2:9" ht="25.5" customHeight="1">
      <c r="B81" s="67" t="s">
        <v>65</v>
      </c>
      <c r="C81" s="29">
        <v>6540551180</v>
      </c>
      <c r="D81" s="30">
        <v>2</v>
      </c>
      <c r="E81" s="30">
        <v>3</v>
      </c>
      <c r="F81" s="31">
        <v>120</v>
      </c>
      <c r="G81" s="32">
        <f>'прил 5Р'!G58</f>
        <v>154200</v>
      </c>
      <c r="H81" s="32">
        <f>'прил 5Р'!H58</f>
        <v>170100</v>
      </c>
      <c r="I81" s="32">
        <f>'прил 5Р'!I58</f>
        <v>186100</v>
      </c>
    </row>
    <row r="82" spans="2:9" ht="22.5">
      <c r="B82" s="67" t="s">
        <v>68</v>
      </c>
      <c r="C82" s="29">
        <v>6540551180</v>
      </c>
      <c r="D82" s="30">
        <v>2</v>
      </c>
      <c r="E82" s="30">
        <v>3</v>
      </c>
      <c r="F82" s="31">
        <v>240</v>
      </c>
      <c r="G82" s="32">
        <f>'прил 5Р'!G61</f>
        <v>0</v>
      </c>
      <c r="H82" s="32">
        <f>'прил 5Р'!H61</f>
        <v>0</v>
      </c>
      <c r="I82" s="32">
        <f>'прил 5Р'!I61</f>
        <v>200</v>
      </c>
    </row>
    <row r="83" spans="2:9" ht="17.25" customHeight="1">
      <c r="B83" s="72" t="s">
        <v>429</v>
      </c>
      <c r="C83" s="29">
        <v>6540595100</v>
      </c>
      <c r="D83" s="30">
        <v>0</v>
      </c>
      <c r="E83" s="30">
        <v>0</v>
      </c>
      <c r="F83" s="31">
        <v>0</v>
      </c>
      <c r="G83" s="32">
        <f>G84</f>
        <v>3752</v>
      </c>
      <c r="H83" s="32">
        <f t="shared" ref="H83:I85" si="24">H84</f>
        <v>3760</v>
      </c>
      <c r="I83" s="32">
        <f t="shared" si="24"/>
        <v>0</v>
      </c>
    </row>
    <row r="84" spans="2:9" ht="17.25" customHeight="1">
      <c r="B84" s="60" t="s">
        <v>44</v>
      </c>
      <c r="C84" s="29">
        <v>6540595100</v>
      </c>
      <c r="D84" s="30">
        <v>1</v>
      </c>
      <c r="E84" s="30">
        <v>0</v>
      </c>
      <c r="F84" s="31">
        <v>0</v>
      </c>
      <c r="G84" s="32">
        <f>G85</f>
        <v>3752</v>
      </c>
      <c r="H84" s="32">
        <f t="shared" si="24"/>
        <v>3760</v>
      </c>
      <c r="I84" s="32">
        <f t="shared" si="24"/>
        <v>0</v>
      </c>
    </row>
    <row r="85" spans="2:9" ht="15.75" customHeight="1">
      <c r="B85" s="72" t="s">
        <v>191</v>
      </c>
      <c r="C85" s="29">
        <v>6540595100</v>
      </c>
      <c r="D85" s="30">
        <v>1</v>
      </c>
      <c r="E85" s="30">
        <v>13</v>
      </c>
      <c r="F85" s="31">
        <v>0</v>
      </c>
      <c r="G85" s="32">
        <f>G86</f>
        <v>3752</v>
      </c>
      <c r="H85" s="32">
        <f t="shared" si="24"/>
        <v>3760</v>
      </c>
      <c r="I85" s="32">
        <f t="shared" si="24"/>
        <v>0</v>
      </c>
    </row>
    <row r="86" spans="2:9" ht="15.75" customHeight="1">
      <c r="B86" s="72" t="s">
        <v>174</v>
      </c>
      <c r="C86" s="29">
        <v>6540595100</v>
      </c>
      <c r="D86" s="30">
        <v>1</v>
      </c>
      <c r="E86" s="30">
        <v>13</v>
      </c>
      <c r="F86" s="31">
        <v>850</v>
      </c>
      <c r="G86" s="32">
        <f>'прил 5Р'!G50</f>
        <v>3752</v>
      </c>
      <c r="H86" s="32">
        <f>'прил 5Р'!H50</f>
        <v>3760</v>
      </c>
      <c r="I86" s="32">
        <f>'прил 5Р'!I50</f>
        <v>0</v>
      </c>
    </row>
    <row r="87" spans="2:9" ht="59.25" customHeight="1">
      <c r="B87" s="129" t="s">
        <v>513</v>
      </c>
      <c r="C87" s="130" t="s">
        <v>438</v>
      </c>
      <c r="D87" s="30">
        <v>0</v>
      </c>
      <c r="E87" s="30">
        <v>0</v>
      </c>
      <c r="F87" s="31">
        <v>0</v>
      </c>
      <c r="G87" s="32">
        <f>G88</f>
        <v>38500</v>
      </c>
      <c r="H87" s="32">
        <f t="shared" ref="H87:I89" si="25">H88</f>
        <v>38500</v>
      </c>
      <c r="I87" s="32">
        <f t="shared" si="25"/>
        <v>38500</v>
      </c>
    </row>
    <row r="88" spans="2:9" ht="15.75" customHeight="1">
      <c r="B88" s="60" t="s">
        <v>44</v>
      </c>
      <c r="C88" s="29" t="s">
        <v>438</v>
      </c>
      <c r="D88" s="30">
        <v>1</v>
      </c>
      <c r="E88" s="30">
        <v>0</v>
      </c>
      <c r="F88" s="31">
        <v>0</v>
      </c>
      <c r="G88" s="32">
        <f>G89</f>
        <v>38500</v>
      </c>
      <c r="H88" s="32">
        <f t="shared" si="25"/>
        <v>38500</v>
      </c>
      <c r="I88" s="32">
        <f t="shared" si="25"/>
        <v>38500</v>
      </c>
    </row>
    <row r="89" spans="2:9" ht="36" customHeight="1">
      <c r="B89" s="67" t="s">
        <v>48</v>
      </c>
      <c r="C89" s="29" t="s">
        <v>438</v>
      </c>
      <c r="D89" s="30">
        <v>1</v>
      </c>
      <c r="E89" s="30">
        <v>4</v>
      </c>
      <c r="F89" s="31">
        <v>0</v>
      </c>
      <c r="G89" s="32">
        <f>G90</f>
        <v>38500</v>
      </c>
      <c r="H89" s="32">
        <f t="shared" si="25"/>
        <v>38500</v>
      </c>
      <c r="I89" s="32">
        <f t="shared" si="25"/>
        <v>38500</v>
      </c>
    </row>
    <row r="90" spans="2:9">
      <c r="B90" s="67" t="s">
        <v>41</v>
      </c>
      <c r="C90" s="29" t="s">
        <v>438</v>
      </c>
      <c r="D90" s="30">
        <v>1</v>
      </c>
      <c r="E90" s="30">
        <v>4</v>
      </c>
      <c r="F90" s="31">
        <v>540</v>
      </c>
      <c r="G90" s="32">
        <f>'прил 5Р'!G34</f>
        <v>38500</v>
      </c>
      <c r="H90" s="32">
        <f>'прил 5Р'!H34</f>
        <v>38500</v>
      </c>
      <c r="I90" s="32">
        <f>'прил 5Р'!I34</f>
        <v>38500</v>
      </c>
    </row>
    <row r="91" spans="2:9" ht="59.25" customHeight="1">
      <c r="B91" s="129" t="s">
        <v>442</v>
      </c>
      <c r="C91" s="130" t="s">
        <v>437</v>
      </c>
      <c r="D91" s="30">
        <v>0</v>
      </c>
      <c r="E91" s="30">
        <v>0</v>
      </c>
      <c r="F91" s="31">
        <v>0</v>
      </c>
      <c r="G91" s="32">
        <f>G92</f>
        <v>33697</v>
      </c>
      <c r="H91" s="32">
        <f t="shared" ref="H91:I93" si="26">H92</f>
        <v>33697</v>
      </c>
      <c r="I91" s="32">
        <f t="shared" si="26"/>
        <v>33697</v>
      </c>
    </row>
    <row r="92" spans="2:9" ht="15" customHeight="1">
      <c r="B92" s="60" t="s">
        <v>44</v>
      </c>
      <c r="C92" s="29" t="s">
        <v>437</v>
      </c>
      <c r="D92" s="30">
        <v>1</v>
      </c>
      <c r="E92" s="30">
        <v>0</v>
      </c>
      <c r="F92" s="31">
        <v>0</v>
      </c>
      <c r="G92" s="32">
        <f>G93</f>
        <v>33697</v>
      </c>
      <c r="H92" s="32">
        <f t="shared" si="26"/>
        <v>33697</v>
      </c>
      <c r="I92" s="32">
        <f t="shared" si="26"/>
        <v>33697</v>
      </c>
    </row>
    <row r="93" spans="2:9" ht="33.75">
      <c r="B93" s="67" t="s">
        <v>182</v>
      </c>
      <c r="C93" s="29" t="s">
        <v>437</v>
      </c>
      <c r="D93" s="30">
        <v>1</v>
      </c>
      <c r="E93" s="30">
        <v>6</v>
      </c>
      <c r="F93" s="31">
        <v>0</v>
      </c>
      <c r="G93" s="32">
        <f>G94</f>
        <v>33697</v>
      </c>
      <c r="H93" s="32">
        <f t="shared" si="26"/>
        <v>33697</v>
      </c>
      <c r="I93" s="32">
        <f t="shared" si="26"/>
        <v>33697</v>
      </c>
    </row>
    <row r="94" spans="2:9">
      <c r="B94" s="67" t="s">
        <v>41</v>
      </c>
      <c r="C94" s="29" t="s">
        <v>437</v>
      </c>
      <c r="D94" s="30">
        <v>1</v>
      </c>
      <c r="E94" s="30">
        <v>6</v>
      </c>
      <c r="F94" s="31">
        <v>540</v>
      </c>
      <c r="G94" s="32">
        <f>'прил 5Р'!G44</f>
        <v>33697</v>
      </c>
      <c r="H94" s="32">
        <f>'прил 5Р'!H44</f>
        <v>33697</v>
      </c>
      <c r="I94" s="32">
        <f>'прил 5Р'!I44</f>
        <v>33697</v>
      </c>
    </row>
    <row r="95" spans="2:9" ht="69" customHeight="1">
      <c r="B95" s="129" t="s">
        <v>444</v>
      </c>
      <c r="C95" s="130" t="s">
        <v>439</v>
      </c>
      <c r="D95" s="30">
        <v>0</v>
      </c>
      <c r="E95" s="30">
        <v>0</v>
      </c>
      <c r="F95" s="31">
        <v>0</v>
      </c>
      <c r="G95" s="32">
        <f>G96</f>
        <v>29400</v>
      </c>
      <c r="H95" s="32">
        <f t="shared" ref="H95:I97" si="27">H96</f>
        <v>29400</v>
      </c>
      <c r="I95" s="32">
        <f t="shared" si="27"/>
        <v>29400</v>
      </c>
    </row>
    <row r="96" spans="2:9" ht="18" customHeight="1">
      <c r="B96" s="60" t="s">
        <v>44</v>
      </c>
      <c r="C96" s="29" t="s">
        <v>439</v>
      </c>
      <c r="D96" s="30">
        <v>1</v>
      </c>
      <c r="E96" s="30">
        <v>0</v>
      </c>
      <c r="F96" s="31">
        <v>0</v>
      </c>
      <c r="G96" s="32">
        <f>G97</f>
        <v>29400</v>
      </c>
      <c r="H96" s="32">
        <f t="shared" si="27"/>
        <v>29400</v>
      </c>
      <c r="I96" s="32">
        <f t="shared" si="27"/>
        <v>29400</v>
      </c>
    </row>
    <row r="97" spans="2:9" ht="33.75">
      <c r="B97" s="67" t="s">
        <v>48</v>
      </c>
      <c r="C97" s="29" t="s">
        <v>439</v>
      </c>
      <c r="D97" s="30">
        <v>1</v>
      </c>
      <c r="E97" s="30">
        <v>4</v>
      </c>
      <c r="F97" s="31">
        <v>0</v>
      </c>
      <c r="G97" s="32">
        <f>G98</f>
        <v>29400</v>
      </c>
      <c r="H97" s="32">
        <f t="shared" si="27"/>
        <v>29400</v>
      </c>
      <c r="I97" s="32">
        <f t="shared" si="27"/>
        <v>29400</v>
      </c>
    </row>
    <row r="98" spans="2:9" ht="15.75" customHeight="1">
      <c r="B98" s="67" t="s">
        <v>41</v>
      </c>
      <c r="C98" s="29" t="s">
        <v>439</v>
      </c>
      <c r="D98" s="30">
        <v>1</v>
      </c>
      <c r="E98" s="30">
        <v>4</v>
      </c>
      <c r="F98" s="31">
        <v>540</v>
      </c>
      <c r="G98" s="32">
        <f>'прил 5Р'!G36</f>
        <v>29400</v>
      </c>
      <c r="H98" s="32">
        <f>'прил 5Р'!H36</f>
        <v>29400</v>
      </c>
      <c r="I98" s="32">
        <f>'прил 5Р'!I36</f>
        <v>29400</v>
      </c>
    </row>
    <row r="99" spans="2:9" ht="67.5">
      <c r="B99" s="129" t="s">
        <v>512</v>
      </c>
      <c r="C99" s="130" t="s">
        <v>440</v>
      </c>
      <c r="D99" s="30">
        <v>0</v>
      </c>
      <c r="E99" s="30">
        <v>0</v>
      </c>
      <c r="F99" s="31">
        <v>0</v>
      </c>
      <c r="G99" s="32">
        <f>G100</f>
        <v>459775</v>
      </c>
      <c r="H99" s="32">
        <f t="shared" ref="H99:I101" si="28">H100</f>
        <v>460159</v>
      </c>
      <c r="I99" s="32">
        <f t="shared" si="28"/>
        <v>459793</v>
      </c>
    </row>
    <row r="100" spans="2:9" ht="16.5" customHeight="1">
      <c r="B100" s="60" t="s">
        <v>44</v>
      </c>
      <c r="C100" s="29" t="s">
        <v>440</v>
      </c>
      <c r="D100" s="30">
        <v>1</v>
      </c>
      <c r="E100" s="30">
        <v>0</v>
      </c>
      <c r="F100" s="31">
        <v>0</v>
      </c>
      <c r="G100" s="32">
        <f>G101</f>
        <v>459775</v>
      </c>
      <c r="H100" s="32">
        <f t="shared" si="28"/>
        <v>460159</v>
      </c>
      <c r="I100" s="32">
        <f t="shared" si="28"/>
        <v>459793</v>
      </c>
    </row>
    <row r="101" spans="2:9" ht="33.75">
      <c r="B101" s="67" t="s">
        <v>48</v>
      </c>
      <c r="C101" s="29" t="s">
        <v>440</v>
      </c>
      <c r="D101" s="30">
        <v>1</v>
      </c>
      <c r="E101" s="30">
        <v>4</v>
      </c>
      <c r="F101" s="31">
        <v>0</v>
      </c>
      <c r="G101" s="32">
        <f>G102</f>
        <v>459775</v>
      </c>
      <c r="H101" s="32">
        <f t="shared" si="28"/>
        <v>460159</v>
      </c>
      <c r="I101" s="32">
        <f t="shared" si="28"/>
        <v>459793</v>
      </c>
    </row>
    <row r="102" spans="2:9">
      <c r="B102" s="67" t="s">
        <v>41</v>
      </c>
      <c r="C102" s="29" t="s">
        <v>440</v>
      </c>
      <c r="D102" s="30">
        <v>1</v>
      </c>
      <c r="E102" s="30">
        <v>4</v>
      </c>
      <c r="F102" s="31">
        <v>540</v>
      </c>
      <c r="G102" s="32">
        <f>'прил 5Р'!G38</f>
        <v>459775</v>
      </c>
      <c r="H102" s="32">
        <f>'прил 5Р'!H38</f>
        <v>460159</v>
      </c>
      <c r="I102" s="32">
        <f>'прил 5Р'!I38</f>
        <v>459793</v>
      </c>
    </row>
    <row r="103" spans="2:9" ht="24.75" customHeight="1">
      <c r="B103" s="67" t="s">
        <v>421</v>
      </c>
      <c r="C103" s="47">
        <v>6540600000</v>
      </c>
      <c r="D103" s="30">
        <v>0</v>
      </c>
      <c r="E103" s="30">
        <v>0</v>
      </c>
      <c r="F103" s="31">
        <v>0</v>
      </c>
      <c r="G103" s="32">
        <f>G104+G108</f>
        <v>24520</v>
      </c>
      <c r="H103" s="32">
        <f t="shared" ref="H103:I103" si="29">H104+H108</f>
        <v>1000</v>
      </c>
      <c r="I103" s="32">
        <f t="shared" si="29"/>
        <v>0</v>
      </c>
    </row>
    <row r="104" spans="2:9" ht="16.5" customHeight="1">
      <c r="B104" s="67" t="s">
        <v>422</v>
      </c>
      <c r="C104" s="29">
        <v>6540690120</v>
      </c>
      <c r="D104" s="85">
        <v>0</v>
      </c>
      <c r="E104" s="85">
        <v>0</v>
      </c>
      <c r="F104" s="31">
        <v>0</v>
      </c>
      <c r="G104" s="32">
        <f>G105</f>
        <v>1000</v>
      </c>
      <c r="H104" s="32">
        <f t="shared" ref="H104:I106" si="30">H105</f>
        <v>1000</v>
      </c>
      <c r="I104" s="32">
        <f t="shared" si="30"/>
        <v>0</v>
      </c>
    </row>
    <row r="105" spans="2:9" ht="18" customHeight="1">
      <c r="B105" s="128" t="s">
        <v>175</v>
      </c>
      <c r="C105" s="29">
        <v>6540690120</v>
      </c>
      <c r="D105" s="30">
        <v>5</v>
      </c>
      <c r="E105" s="30">
        <v>0</v>
      </c>
      <c r="F105" s="31">
        <v>0</v>
      </c>
      <c r="G105" s="32">
        <f>G106</f>
        <v>1000</v>
      </c>
      <c r="H105" s="32">
        <f t="shared" si="30"/>
        <v>1000</v>
      </c>
      <c r="I105" s="32">
        <f t="shared" si="30"/>
        <v>0</v>
      </c>
    </row>
    <row r="106" spans="2:9">
      <c r="B106" s="60" t="s">
        <v>416</v>
      </c>
      <c r="C106" s="29">
        <v>6540690120</v>
      </c>
      <c r="D106" s="85">
        <v>5</v>
      </c>
      <c r="E106" s="85">
        <v>2</v>
      </c>
      <c r="F106" s="31">
        <v>0</v>
      </c>
      <c r="G106" s="32">
        <f>G107</f>
        <v>1000</v>
      </c>
      <c r="H106" s="32">
        <f t="shared" si="30"/>
        <v>1000</v>
      </c>
      <c r="I106" s="32">
        <f t="shared" si="30"/>
        <v>0</v>
      </c>
    </row>
    <row r="107" spans="2:9" ht="22.5">
      <c r="B107" s="67" t="s">
        <v>68</v>
      </c>
      <c r="C107" s="29">
        <v>6540690120</v>
      </c>
      <c r="D107" s="85">
        <v>5</v>
      </c>
      <c r="E107" s="85">
        <v>2</v>
      </c>
      <c r="F107" s="31">
        <v>240</v>
      </c>
      <c r="G107" s="32">
        <f>'прил 5Р'!G110</f>
        <v>1000</v>
      </c>
      <c r="H107" s="32">
        <f>'прил 5Р'!H110</f>
        <v>1000</v>
      </c>
      <c r="I107" s="32">
        <f>'прил 5Р'!I110</f>
        <v>0</v>
      </c>
    </row>
    <row r="108" spans="2:9" ht="33.75">
      <c r="B108" s="129" t="s">
        <v>423</v>
      </c>
      <c r="C108" s="130" t="s">
        <v>424</v>
      </c>
      <c r="D108" s="85">
        <v>0</v>
      </c>
      <c r="E108" s="85">
        <v>0</v>
      </c>
      <c r="F108" s="31">
        <v>0</v>
      </c>
      <c r="G108" s="32">
        <f>G109</f>
        <v>23520</v>
      </c>
      <c r="H108" s="32">
        <f t="shared" ref="H108:I108" si="31">H109</f>
        <v>0</v>
      </c>
      <c r="I108" s="32">
        <f t="shared" si="31"/>
        <v>0</v>
      </c>
    </row>
    <row r="109" spans="2:9" ht="17.25" customHeight="1">
      <c r="B109" s="128" t="s">
        <v>175</v>
      </c>
      <c r="C109" s="29" t="s">
        <v>424</v>
      </c>
      <c r="D109" s="85">
        <v>5</v>
      </c>
      <c r="E109" s="85">
        <v>0</v>
      </c>
      <c r="F109" s="31">
        <v>0</v>
      </c>
      <c r="G109" s="32">
        <f>G110</f>
        <v>23520</v>
      </c>
      <c r="H109" s="32">
        <f t="shared" ref="H109:I110" si="32">H110</f>
        <v>0</v>
      </c>
      <c r="I109" s="32">
        <f t="shared" si="32"/>
        <v>0</v>
      </c>
    </row>
    <row r="110" spans="2:9">
      <c r="B110" s="60" t="s">
        <v>416</v>
      </c>
      <c r="C110" s="29" t="s">
        <v>424</v>
      </c>
      <c r="D110" s="85">
        <v>5</v>
      </c>
      <c r="E110" s="85">
        <v>2</v>
      </c>
      <c r="F110" s="31">
        <v>0</v>
      </c>
      <c r="G110" s="32">
        <f>G111</f>
        <v>23520</v>
      </c>
      <c r="H110" s="32">
        <f t="shared" si="32"/>
        <v>0</v>
      </c>
      <c r="I110" s="32">
        <f t="shared" si="32"/>
        <v>0</v>
      </c>
    </row>
    <row r="111" spans="2:9">
      <c r="B111" s="67" t="s">
        <v>41</v>
      </c>
      <c r="C111" s="29" t="s">
        <v>424</v>
      </c>
      <c r="D111" s="85">
        <v>5</v>
      </c>
      <c r="E111" s="85">
        <v>2</v>
      </c>
      <c r="F111" s="31">
        <v>540</v>
      </c>
      <c r="G111" s="32">
        <f>'прил 5Р'!G113</f>
        <v>23520</v>
      </c>
      <c r="H111" s="32">
        <f>'прил 5Р'!H113</f>
        <v>0</v>
      </c>
      <c r="I111" s="32">
        <f>'прил 5Р'!I113</f>
        <v>0</v>
      </c>
    </row>
    <row r="112" spans="2:9">
      <c r="B112" s="67" t="s">
        <v>323</v>
      </c>
      <c r="C112" s="47">
        <v>6550000000</v>
      </c>
      <c r="D112" s="30">
        <v>0</v>
      </c>
      <c r="E112" s="30">
        <v>0</v>
      </c>
      <c r="F112" s="31">
        <v>0</v>
      </c>
      <c r="G112" s="32">
        <f>G113</f>
        <v>2946084</v>
      </c>
      <c r="H112" s="32">
        <f t="shared" ref="H112:I112" si="33">H113</f>
        <v>0</v>
      </c>
      <c r="I112" s="32">
        <f t="shared" si="33"/>
        <v>0</v>
      </c>
    </row>
    <row r="113" spans="2:9" ht="33.75">
      <c r="B113" s="67" t="s">
        <v>325</v>
      </c>
      <c r="C113" s="47" t="s">
        <v>326</v>
      </c>
      <c r="D113" s="30">
        <v>0</v>
      </c>
      <c r="E113" s="30">
        <v>0</v>
      </c>
      <c r="F113" s="31">
        <v>0</v>
      </c>
      <c r="G113" s="32">
        <f>G114+G118+G122+G126+G130</f>
        <v>2946084</v>
      </c>
      <c r="H113" s="32">
        <f t="shared" ref="H113:I113" si="34">H114+H118+H122+H126+H130</f>
        <v>0</v>
      </c>
      <c r="I113" s="32">
        <f t="shared" si="34"/>
        <v>0</v>
      </c>
    </row>
    <row r="114" spans="2:9" ht="22.5">
      <c r="B114" s="129" t="s">
        <v>484</v>
      </c>
      <c r="C114" s="130" t="s">
        <v>508</v>
      </c>
      <c r="D114" s="30">
        <v>0</v>
      </c>
      <c r="E114" s="30">
        <v>0</v>
      </c>
      <c r="F114" s="31">
        <v>0</v>
      </c>
      <c r="G114" s="32">
        <f>G115</f>
        <v>833333</v>
      </c>
      <c r="H114" s="32">
        <f>H115</f>
        <v>0</v>
      </c>
      <c r="I114" s="32">
        <f>I115</f>
        <v>0</v>
      </c>
    </row>
    <row r="115" spans="2:9" ht="12">
      <c r="B115" s="128" t="s">
        <v>175</v>
      </c>
      <c r="C115" s="29" t="s">
        <v>508</v>
      </c>
      <c r="D115" s="30">
        <v>5</v>
      </c>
      <c r="E115" s="30">
        <v>0</v>
      </c>
      <c r="F115" s="31">
        <v>0</v>
      </c>
      <c r="G115" s="32">
        <f>G116</f>
        <v>833333</v>
      </c>
      <c r="H115" s="32">
        <f t="shared" ref="H115:I116" si="35">H116</f>
        <v>0</v>
      </c>
      <c r="I115" s="32">
        <f t="shared" si="35"/>
        <v>0</v>
      </c>
    </row>
    <row r="116" spans="2:9">
      <c r="B116" s="60" t="s">
        <v>173</v>
      </c>
      <c r="C116" s="29" t="s">
        <v>508</v>
      </c>
      <c r="D116" s="30">
        <v>5</v>
      </c>
      <c r="E116" s="30">
        <v>3</v>
      </c>
      <c r="F116" s="31">
        <v>0</v>
      </c>
      <c r="G116" s="32">
        <f>G117</f>
        <v>833333</v>
      </c>
      <c r="H116" s="32">
        <f t="shared" si="35"/>
        <v>0</v>
      </c>
      <c r="I116" s="32">
        <f t="shared" si="35"/>
        <v>0</v>
      </c>
    </row>
    <row r="117" spans="2:9" ht="22.5">
      <c r="B117" s="67" t="s">
        <v>68</v>
      </c>
      <c r="C117" s="29" t="s">
        <v>508</v>
      </c>
      <c r="D117" s="30">
        <v>5</v>
      </c>
      <c r="E117" s="30">
        <v>3</v>
      </c>
      <c r="F117" s="31">
        <v>240</v>
      </c>
      <c r="G117" s="32">
        <f>'прил 5Р'!G125</f>
        <v>833333</v>
      </c>
      <c r="H117" s="32">
        <f>'прил 5Р'!H125</f>
        <v>0</v>
      </c>
      <c r="I117" s="32">
        <f>'прил 5Р'!I125</f>
        <v>0</v>
      </c>
    </row>
    <row r="118" spans="2:9">
      <c r="B118" s="129" t="s">
        <v>486</v>
      </c>
      <c r="C118" s="130" t="s">
        <v>509</v>
      </c>
      <c r="D118" s="30">
        <v>0</v>
      </c>
      <c r="E118" s="30">
        <v>0</v>
      </c>
      <c r="F118" s="31">
        <v>0</v>
      </c>
      <c r="G118" s="32">
        <f>G119</f>
        <v>1281222</v>
      </c>
      <c r="H118" s="32">
        <f>H119</f>
        <v>0</v>
      </c>
      <c r="I118" s="32">
        <f>I119</f>
        <v>0</v>
      </c>
    </row>
    <row r="119" spans="2:9" ht="12">
      <c r="B119" s="128" t="s">
        <v>54</v>
      </c>
      <c r="C119" s="29" t="s">
        <v>509</v>
      </c>
      <c r="D119" s="30">
        <v>8</v>
      </c>
      <c r="E119" s="30">
        <v>0</v>
      </c>
      <c r="F119" s="31">
        <v>0</v>
      </c>
      <c r="G119" s="32">
        <f>G120</f>
        <v>1281222</v>
      </c>
      <c r="H119" s="32">
        <f t="shared" ref="H119:I120" si="36">H120</f>
        <v>0</v>
      </c>
      <c r="I119" s="32">
        <f t="shared" si="36"/>
        <v>0</v>
      </c>
    </row>
    <row r="120" spans="2:9">
      <c r="B120" s="67" t="s">
        <v>55</v>
      </c>
      <c r="C120" s="29" t="s">
        <v>509</v>
      </c>
      <c r="D120" s="30">
        <v>8</v>
      </c>
      <c r="E120" s="30">
        <v>1</v>
      </c>
      <c r="F120" s="31">
        <v>0</v>
      </c>
      <c r="G120" s="32">
        <f>G121</f>
        <v>1281222</v>
      </c>
      <c r="H120" s="32">
        <f t="shared" si="36"/>
        <v>0</v>
      </c>
      <c r="I120" s="32">
        <f t="shared" si="36"/>
        <v>0</v>
      </c>
    </row>
    <row r="121" spans="2:9" ht="22.5">
      <c r="B121" s="67" t="s">
        <v>68</v>
      </c>
      <c r="C121" s="29" t="s">
        <v>509</v>
      </c>
      <c r="D121" s="30">
        <v>8</v>
      </c>
      <c r="E121" s="30">
        <v>1</v>
      </c>
      <c r="F121" s="31">
        <v>240</v>
      </c>
      <c r="G121" s="32">
        <f>'прил 5Р'!G153</f>
        <v>1281222</v>
      </c>
      <c r="H121" s="32">
        <f>'прил 5Р'!H153</f>
        <v>0</v>
      </c>
      <c r="I121" s="32">
        <f>'прил 5Р'!I153</f>
        <v>0</v>
      </c>
    </row>
    <row r="122" spans="2:9" ht="22.5" hidden="1">
      <c r="B122" s="67" t="s">
        <v>324</v>
      </c>
      <c r="C122" s="29" t="s">
        <v>420</v>
      </c>
      <c r="D122" s="30">
        <v>0</v>
      </c>
      <c r="E122" s="30">
        <v>0</v>
      </c>
      <c r="F122" s="31">
        <v>0</v>
      </c>
      <c r="G122" s="32">
        <f>G123</f>
        <v>0</v>
      </c>
      <c r="H122" s="32">
        <f t="shared" ref="H122:I124" si="37">H123</f>
        <v>0</v>
      </c>
      <c r="I122" s="32">
        <f t="shared" si="37"/>
        <v>0</v>
      </c>
    </row>
    <row r="123" spans="2:9" ht="12" hidden="1">
      <c r="B123" s="128" t="s">
        <v>52</v>
      </c>
      <c r="C123" s="29" t="s">
        <v>420</v>
      </c>
      <c r="D123" s="30">
        <v>4</v>
      </c>
      <c r="E123" s="30">
        <v>0</v>
      </c>
      <c r="F123" s="31">
        <v>0</v>
      </c>
      <c r="G123" s="32">
        <f>G124</f>
        <v>0</v>
      </c>
      <c r="H123" s="32">
        <f t="shared" si="37"/>
        <v>0</v>
      </c>
      <c r="I123" s="32">
        <f t="shared" si="37"/>
        <v>0</v>
      </c>
    </row>
    <row r="124" spans="2:9" hidden="1">
      <c r="B124" s="60" t="s">
        <v>53</v>
      </c>
      <c r="C124" s="29" t="s">
        <v>420</v>
      </c>
      <c r="D124" s="30">
        <v>4</v>
      </c>
      <c r="E124" s="30">
        <v>9</v>
      </c>
      <c r="F124" s="31">
        <v>0</v>
      </c>
      <c r="G124" s="32">
        <f>G125</f>
        <v>0</v>
      </c>
      <c r="H124" s="32">
        <f t="shared" si="37"/>
        <v>0</v>
      </c>
      <c r="I124" s="32">
        <f t="shared" si="37"/>
        <v>0</v>
      </c>
    </row>
    <row r="125" spans="2:9" ht="22.5" hidden="1">
      <c r="B125" s="67" t="s">
        <v>68</v>
      </c>
      <c r="C125" s="29" t="s">
        <v>420</v>
      </c>
      <c r="D125" s="30">
        <v>4</v>
      </c>
      <c r="E125" s="30">
        <v>9</v>
      </c>
      <c r="F125" s="31">
        <v>240</v>
      </c>
      <c r="G125" s="32">
        <f>'прил 5Р'!G86</f>
        <v>0</v>
      </c>
      <c r="H125" s="32">
        <f>'прил 5Р'!H86</f>
        <v>0</v>
      </c>
      <c r="I125" s="32">
        <f>'прил 5Р'!I86</f>
        <v>0</v>
      </c>
    </row>
    <row r="126" spans="2:9" ht="22.5">
      <c r="B126" s="129" t="s">
        <v>485</v>
      </c>
      <c r="C126" s="130" t="s">
        <v>510</v>
      </c>
      <c r="D126" s="30">
        <v>0</v>
      </c>
      <c r="E126" s="30">
        <v>0</v>
      </c>
      <c r="F126" s="31">
        <v>0</v>
      </c>
      <c r="G126" s="32">
        <f>G127</f>
        <v>338162</v>
      </c>
      <c r="H126" s="32">
        <f t="shared" ref="H126:I132" si="38">H127</f>
        <v>0</v>
      </c>
      <c r="I126" s="32">
        <f t="shared" si="38"/>
        <v>0</v>
      </c>
    </row>
    <row r="127" spans="2:9" ht="12">
      <c r="B127" s="128" t="s">
        <v>175</v>
      </c>
      <c r="C127" s="29" t="s">
        <v>510</v>
      </c>
      <c r="D127" s="30">
        <v>5</v>
      </c>
      <c r="E127" s="30">
        <v>0</v>
      </c>
      <c r="F127" s="31">
        <v>0</v>
      </c>
      <c r="G127" s="32">
        <f>G128</f>
        <v>338162</v>
      </c>
      <c r="H127" s="32">
        <f t="shared" si="38"/>
        <v>0</v>
      </c>
      <c r="I127" s="32">
        <f t="shared" si="38"/>
        <v>0</v>
      </c>
    </row>
    <row r="128" spans="2:9">
      <c r="B128" s="60" t="s">
        <v>173</v>
      </c>
      <c r="C128" s="29" t="s">
        <v>510</v>
      </c>
      <c r="D128" s="30">
        <v>5</v>
      </c>
      <c r="E128" s="30">
        <v>2</v>
      </c>
      <c r="F128" s="31">
        <v>0</v>
      </c>
      <c r="G128" s="32">
        <f>G129</f>
        <v>338162</v>
      </c>
      <c r="H128" s="32">
        <f t="shared" si="38"/>
        <v>0</v>
      </c>
      <c r="I128" s="32">
        <f t="shared" si="38"/>
        <v>0</v>
      </c>
    </row>
    <row r="129" spans="2:9" ht="22.5">
      <c r="B129" s="67" t="s">
        <v>68</v>
      </c>
      <c r="C129" s="29" t="s">
        <v>510</v>
      </c>
      <c r="D129" s="30">
        <v>5</v>
      </c>
      <c r="E129" s="30">
        <v>3</v>
      </c>
      <c r="F129" s="31">
        <v>240</v>
      </c>
      <c r="G129" s="32">
        <f>'прил 5Р'!G128</f>
        <v>338162</v>
      </c>
      <c r="H129" s="32">
        <f>'прил 5Р'!H128</f>
        <v>0</v>
      </c>
      <c r="I129" s="32">
        <f>'прил 5Р'!I128</f>
        <v>0</v>
      </c>
    </row>
    <row r="130" spans="2:9" ht="22.5">
      <c r="B130" s="129" t="s">
        <v>487</v>
      </c>
      <c r="C130" s="130" t="s">
        <v>511</v>
      </c>
      <c r="D130" s="30">
        <v>0</v>
      </c>
      <c r="E130" s="30">
        <v>0</v>
      </c>
      <c r="F130" s="31">
        <v>0</v>
      </c>
      <c r="G130" s="32">
        <f>G131</f>
        <v>493367</v>
      </c>
      <c r="H130" s="32">
        <f t="shared" si="38"/>
        <v>0</v>
      </c>
      <c r="I130" s="32">
        <f t="shared" si="38"/>
        <v>0</v>
      </c>
    </row>
    <row r="131" spans="2:9" ht="12">
      <c r="B131" s="128" t="s">
        <v>54</v>
      </c>
      <c r="C131" s="29" t="s">
        <v>511</v>
      </c>
      <c r="D131" s="30">
        <v>5</v>
      </c>
      <c r="E131" s="30">
        <v>0</v>
      </c>
      <c r="F131" s="31">
        <v>0</v>
      </c>
      <c r="G131" s="32">
        <f>G132</f>
        <v>493367</v>
      </c>
      <c r="H131" s="32">
        <f t="shared" si="38"/>
        <v>0</v>
      </c>
      <c r="I131" s="32">
        <f t="shared" si="38"/>
        <v>0</v>
      </c>
    </row>
    <row r="132" spans="2:9">
      <c r="B132" s="67" t="s">
        <v>55</v>
      </c>
      <c r="C132" s="29" t="s">
        <v>511</v>
      </c>
      <c r="D132" s="30">
        <v>5</v>
      </c>
      <c r="E132" s="30">
        <v>2</v>
      </c>
      <c r="F132" s="31">
        <v>0</v>
      </c>
      <c r="G132" s="32">
        <f>G133</f>
        <v>493367</v>
      </c>
      <c r="H132" s="32">
        <f t="shared" si="38"/>
        <v>0</v>
      </c>
      <c r="I132" s="32">
        <f t="shared" si="38"/>
        <v>0</v>
      </c>
    </row>
    <row r="133" spans="2:9" ht="22.5">
      <c r="B133" s="67" t="s">
        <v>68</v>
      </c>
      <c r="C133" s="29" t="s">
        <v>511</v>
      </c>
      <c r="D133" s="30">
        <v>5</v>
      </c>
      <c r="E133" s="30">
        <v>3</v>
      </c>
      <c r="F133" s="31">
        <v>240</v>
      </c>
      <c r="G133" s="32">
        <f>'прил 5Р'!G156</f>
        <v>493367</v>
      </c>
      <c r="H133" s="32">
        <f>'прил 5Р'!H156</f>
        <v>0</v>
      </c>
      <c r="I133" s="32">
        <f>'прил 5Р'!I156</f>
        <v>0</v>
      </c>
    </row>
    <row r="134" spans="2:9" ht="12.75">
      <c r="B134" s="89" t="s">
        <v>293</v>
      </c>
      <c r="C134" s="74" t="s">
        <v>425</v>
      </c>
      <c r="D134" s="75" t="s">
        <v>425</v>
      </c>
      <c r="E134" s="75" t="s">
        <v>425</v>
      </c>
      <c r="F134" s="76" t="s">
        <v>425</v>
      </c>
      <c r="G134" s="32">
        <f>G9+G8</f>
        <v>9393195</v>
      </c>
      <c r="H134" s="32">
        <f t="shared" ref="H134:I134" si="39">H9+H8</f>
        <v>6674100</v>
      </c>
      <c r="I134" s="32">
        <f t="shared" si="39"/>
        <v>8832300</v>
      </c>
    </row>
    <row r="135" spans="2:9" hidden="1">
      <c r="G135" s="80">
        <f>G134-'прил 1Р'!C19</f>
        <v>0</v>
      </c>
      <c r="H135" s="80">
        <f>H134-'прил 1Р'!D19</f>
        <v>0</v>
      </c>
      <c r="I135" s="80">
        <f>I134-'прил 1Р'!E19</f>
        <v>0</v>
      </c>
    </row>
  </sheetData>
  <mergeCells count="1">
    <mergeCell ref="B5:I5"/>
  </mergeCells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прил 1Р</vt:lpstr>
      <vt:lpstr>Прил 2</vt:lpstr>
      <vt:lpstr>Прил 3</vt:lpstr>
      <vt:lpstr>Прил 4</vt:lpstr>
      <vt:lpstr>Прил 2Р</vt:lpstr>
      <vt:lpstr>прил 3Р</vt:lpstr>
      <vt:lpstr>прил 4Р</vt:lpstr>
      <vt:lpstr>прил 5Р</vt:lpstr>
      <vt:lpstr>прил 6Р</vt:lpstr>
      <vt:lpstr>Прил 7.1Р</vt:lpstr>
      <vt:lpstr>Прил 7.2Р</vt:lpstr>
      <vt:lpstr>Прил 7.3Р</vt:lpstr>
      <vt:lpstr>Прил 7.4Р</vt:lpstr>
      <vt:lpstr>Прил 7.5Р</vt:lpstr>
      <vt:lpstr>Прил 7.6Р</vt:lpstr>
      <vt:lpstr>Прил 8</vt:lpstr>
      <vt:lpstr>Лист1</vt:lpstr>
      <vt:lpstr>'прил 3Р'!Область_печати</vt:lpstr>
      <vt:lpstr>'прил 4Р'!Область_печати</vt:lpstr>
      <vt:lpstr>'прил 5Р'!Область_печати</vt:lpstr>
      <vt:lpstr>'Прил 7.1Р'!Область_печати</vt:lpstr>
      <vt:lpstr>'Прил 7.5Р'!Область_печати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2024-01-10T06:58:46Z</cp:lastPrinted>
  <dcterms:created xsi:type="dcterms:W3CDTF">2017-01-12T04:27:35Z</dcterms:created>
  <dcterms:modified xsi:type="dcterms:W3CDTF">2024-01-29T07:03:10Z</dcterms:modified>
</cp:coreProperties>
</file>